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2DAA8D02-43B1-4DAC-A853-43B6AAD00037}" xr6:coauthVersionLast="36" xr6:coauthVersionMax="36" xr10:uidLastSave="{00000000-0000-0000-0000-000000000000}"/>
  <bookViews>
    <workbookView xWindow="120" yWindow="45" windowWidth="15165" windowHeight="4230" activeTab="1" xr2:uid="{00000000-000D-0000-FFFF-FFFF00000000}"/>
  </bookViews>
  <sheets>
    <sheet name="記入例" sheetId="2" r:id="rId1"/>
    <sheet name="様式（~12ヶ月）" sheetId="1" r:id="rId2"/>
    <sheet name="様式（12~24ヶ月）" sheetId="4" r:id="rId3"/>
    <sheet name="様式（24~36ヶ月）" sheetId="5" r:id="rId4"/>
  </sheets>
  <definedNames>
    <definedName name="_xlnm.Print_Area" localSheetId="0">記入例!$A$1:$AX$61</definedName>
    <definedName name="_xlnm.Print_Area" localSheetId="1">'様式（~12ヶ月）'!$A$1:$AQ$61</definedName>
    <definedName name="_xlnm.Print_Area" localSheetId="2">'様式（12~24ヶ月）'!$A$1:$AQ$109</definedName>
    <definedName name="_xlnm.Print_Area" localSheetId="3">'様式（24~36ヶ月）'!$A$1:$AQ$157</definedName>
    <definedName name="_xlnm.Print_Titles" localSheetId="2">'様式（12~24ヶ月）'!$1:$7</definedName>
    <definedName name="_xlnm.Print_Titles" localSheetId="3">'様式（24~36ヶ月）'!$1:$7</definedName>
  </definedNames>
  <calcPr calcId="191029"/>
</workbook>
</file>

<file path=xl/calcChain.xml><?xml version="1.0" encoding="utf-8"?>
<calcChain xmlns="http://schemas.openxmlformats.org/spreadsheetml/2006/main">
  <c r="AP55" i="2" l="1"/>
  <c r="AP51" i="2"/>
  <c r="AP47" i="2"/>
  <c r="AP43" i="2"/>
  <c r="AP39" i="2"/>
  <c r="AP35" i="2"/>
  <c r="AP31" i="2"/>
  <c r="AP27" i="2"/>
  <c r="AP23" i="2"/>
  <c r="AP19" i="2"/>
  <c r="AP15" i="2"/>
  <c r="AP11" i="2"/>
  <c r="AP11" i="5"/>
  <c r="AP151" i="5"/>
  <c r="AP147" i="5"/>
  <c r="AP143" i="5"/>
  <c r="AP139" i="5"/>
  <c r="AP135" i="5"/>
  <c r="AP131" i="5"/>
  <c r="AP127" i="5"/>
  <c r="AP123" i="5"/>
  <c r="AP119" i="5"/>
  <c r="AP115" i="5"/>
  <c r="AP111" i="5"/>
  <c r="AP107" i="5"/>
  <c r="AP103" i="5"/>
  <c r="AP99" i="5"/>
  <c r="AP95" i="5"/>
  <c r="AP91" i="5"/>
  <c r="AP87" i="5"/>
  <c r="AP83" i="5"/>
  <c r="AP79" i="5"/>
  <c r="AP75" i="5"/>
  <c r="AP71" i="5"/>
  <c r="AP67" i="5"/>
  <c r="AP63" i="5"/>
  <c r="AP59" i="5"/>
  <c r="AP55" i="5"/>
  <c r="AP51" i="5"/>
  <c r="AP47" i="5"/>
  <c r="AP43" i="5"/>
  <c r="AP39" i="5"/>
  <c r="AP35" i="5"/>
  <c r="AP31" i="5"/>
  <c r="AP27" i="5"/>
  <c r="AP23" i="5"/>
  <c r="AP19" i="5"/>
  <c r="AP15" i="5"/>
  <c r="AP103" i="4"/>
  <c r="AP99" i="4"/>
  <c r="AP95" i="4"/>
  <c r="AP91" i="4"/>
  <c r="AP87" i="4"/>
  <c r="AP83" i="4"/>
  <c r="AP79" i="4"/>
  <c r="AP75" i="4"/>
  <c r="AP71" i="4"/>
  <c r="AP67" i="4"/>
  <c r="AP63" i="4"/>
  <c r="AP59" i="4"/>
  <c r="AP55" i="4"/>
  <c r="AP51" i="4"/>
  <c r="AP47" i="4"/>
  <c r="AP43" i="4"/>
  <c r="AP39" i="4"/>
  <c r="AP35" i="4"/>
  <c r="AP31" i="4"/>
  <c r="AP27" i="4"/>
  <c r="AP23" i="4"/>
  <c r="AP19" i="4"/>
  <c r="AP15" i="4"/>
  <c r="AP11" i="4"/>
  <c r="AP55" i="1"/>
  <c r="AP51" i="1"/>
  <c r="AP47" i="1"/>
  <c r="AP43" i="1"/>
  <c r="AP39" i="1"/>
  <c r="AP35" i="1"/>
  <c r="AP31" i="1"/>
  <c r="AP27" i="1"/>
  <c r="AP23" i="1"/>
  <c r="AP19" i="1"/>
  <c r="AP15" i="1"/>
  <c r="AP11" i="1"/>
  <c r="AP52" i="2"/>
  <c r="AP48" i="2"/>
  <c r="AP44" i="2"/>
  <c r="AP40" i="2"/>
  <c r="AP36" i="2"/>
  <c r="AP32" i="2"/>
  <c r="AP28" i="2"/>
  <c r="AP24" i="2"/>
  <c r="AP20" i="2"/>
  <c r="AP16" i="2"/>
  <c r="AP12" i="2"/>
  <c r="AP8" i="2"/>
  <c r="AP12" i="4"/>
  <c r="AP148" i="5"/>
  <c r="AP144" i="5"/>
  <c r="AP140" i="5"/>
  <c r="AP136" i="5"/>
  <c r="AP132" i="5"/>
  <c r="AP128" i="5"/>
  <c r="AP124" i="5"/>
  <c r="AP120" i="5"/>
  <c r="AP116" i="5"/>
  <c r="AP112" i="5"/>
  <c r="AP108" i="5"/>
  <c r="AP104" i="5"/>
  <c r="AP100" i="5"/>
  <c r="AP96" i="5"/>
  <c r="AP92" i="5"/>
  <c r="AP88" i="5"/>
  <c r="AP84" i="5"/>
  <c r="AP80" i="5"/>
  <c r="AP76" i="5"/>
  <c r="AP72" i="5"/>
  <c r="AP68" i="5"/>
  <c r="AP64" i="5"/>
  <c r="AP60" i="5"/>
  <c r="AP56" i="5"/>
  <c r="AP52" i="5"/>
  <c r="AP48" i="5"/>
  <c r="AP44" i="5"/>
  <c r="AP40" i="5"/>
  <c r="AP36" i="5"/>
  <c r="AP32" i="5"/>
  <c r="AP28" i="5"/>
  <c r="AP24" i="5"/>
  <c r="AP20" i="5"/>
  <c r="AP16" i="5"/>
  <c r="AP12" i="5"/>
  <c r="AP8" i="5"/>
  <c r="AP100" i="4"/>
  <c r="AP96" i="4"/>
  <c r="AP92" i="4"/>
  <c r="AP88" i="4"/>
  <c r="AP84" i="4"/>
  <c r="AP80" i="4"/>
  <c r="AP76" i="4"/>
  <c r="AP72" i="4"/>
  <c r="AP68" i="4"/>
  <c r="AP64" i="4"/>
  <c r="AP60" i="4"/>
  <c r="AP56" i="4"/>
  <c r="AP52" i="4"/>
  <c r="AP48" i="4"/>
  <c r="AP44" i="4"/>
  <c r="AP40" i="4"/>
  <c r="AP36" i="4"/>
  <c r="AP32" i="4"/>
  <c r="AP28" i="4"/>
  <c r="AP24" i="4"/>
  <c r="AP20" i="4"/>
  <c r="AP16" i="4"/>
  <c r="AP8" i="4"/>
  <c r="AP52" i="1"/>
  <c r="AP48" i="1"/>
  <c r="AP44" i="1"/>
  <c r="AP40" i="1"/>
  <c r="AP36" i="1"/>
  <c r="AP32" i="1"/>
  <c r="AP28" i="1"/>
  <c r="AP24" i="1"/>
  <c r="AP20" i="1"/>
  <c r="AP16" i="1"/>
  <c r="AP12" i="1"/>
  <c r="AP8" i="1"/>
  <c r="AA57" i="2" l="1"/>
  <c r="AD59" i="2"/>
  <c r="AM58" i="2"/>
  <c r="AD155" i="5"/>
  <c r="AD107" i="4"/>
  <c r="AD59" i="1"/>
  <c r="I57" i="2" l="1"/>
  <c r="AP149" i="5"/>
  <c r="AP145" i="5"/>
  <c r="AP141" i="5"/>
  <c r="AP137" i="5"/>
  <c r="AP133" i="5"/>
  <c r="AP129" i="5"/>
  <c r="AP125" i="5"/>
  <c r="AP126" i="5" s="1"/>
  <c r="C126" i="5" s="1"/>
  <c r="AR126" i="5" s="1"/>
  <c r="AP121" i="5"/>
  <c r="AP122" i="5" s="1"/>
  <c r="C122" i="5" s="1"/>
  <c r="AR122" i="5" s="1"/>
  <c r="AP117" i="5"/>
  <c r="AP113" i="5"/>
  <c r="AP114" i="5" s="1"/>
  <c r="C114" i="5" s="1"/>
  <c r="AR114" i="5" s="1"/>
  <c r="AP109" i="5"/>
  <c r="AP110" i="5" s="1"/>
  <c r="C110" i="5" s="1"/>
  <c r="AR110" i="5" s="1"/>
  <c r="AP105" i="5"/>
  <c r="AP101" i="5"/>
  <c r="AP97" i="5"/>
  <c r="AP93" i="5"/>
  <c r="AP94" i="5"/>
  <c r="C94" i="5" s="1"/>
  <c r="AR94" i="5" s="1"/>
  <c r="AP89" i="5"/>
  <c r="AP85" i="5"/>
  <c r="AP86" i="5" s="1"/>
  <c r="C86" i="5" s="1"/>
  <c r="AR86" i="5" s="1"/>
  <c r="AP81" i="5"/>
  <c r="AP77" i="5"/>
  <c r="AP78" i="5" s="1"/>
  <c r="C78" i="5" s="1"/>
  <c r="AR78" i="5" s="1"/>
  <c r="AP73" i="5"/>
  <c r="AP74" i="5" s="1"/>
  <c r="C74" i="5" s="1"/>
  <c r="AR74" i="5" s="1"/>
  <c r="AP69" i="5"/>
  <c r="AP65" i="5"/>
  <c r="AP61" i="5"/>
  <c r="AP62" i="5" s="1"/>
  <c r="C62" i="5" s="1"/>
  <c r="AR62" i="5" s="1"/>
  <c r="AP57" i="5"/>
  <c r="AP53" i="5"/>
  <c r="AP49" i="5"/>
  <c r="AP45" i="5"/>
  <c r="AP41" i="5"/>
  <c r="AP37" i="5"/>
  <c r="AP34" i="5"/>
  <c r="C34" i="5" s="1"/>
  <c r="AR34" i="5" s="1"/>
  <c r="AP33" i="5"/>
  <c r="AP29" i="5"/>
  <c r="AP25" i="5"/>
  <c r="AP26" i="5"/>
  <c r="C26" i="5" s="1"/>
  <c r="AR26" i="5" s="1"/>
  <c r="AP21" i="5"/>
  <c r="AP22" i="5"/>
  <c r="C22" i="5" s="1"/>
  <c r="AR22" i="5" s="1"/>
  <c r="AP17" i="5"/>
  <c r="AP13" i="5"/>
  <c r="AP9" i="5"/>
  <c r="AV8" i="5"/>
  <c r="AV9" i="5" s="1"/>
  <c r="A8" i="5"/>
  <c r="AP101" i="4"/>
  <c r="AP102" i="4" s="1"/>
  <c r="C102" i="4" s="1"/>
  <c r="AR102" i="4" s="1"/>
  <c r="AP97" i="4"/>
  <c r="AP93" i="4"/>
  <c r="AP89" i="4"/>
  <c r="AP85" i="4"/>
  <c r="AP86" i="4" s="1"/>
  <c r="C86" i="4" s="1"/>
  <c r="AR86" i="4" s="1"/>
  <c r="AP81" i="4"/>
  <c r="AP77" i="4"/>
  <c r="AP142" i="5" l="1"/>
  <c r="C142" i="5" s="1"/>
  <c r="AR142" i="5" s="1"/>
  <c r="AP146" i="5"/>
  <c r="C146" i="5" s="1"/>
  <c r="AR146" i="5" s="1"/>
  <c r="AP42" i="5"/>
  <c r="C42" i="5" s="1"/>
  <c r="AR42" i="5" s="1"/>
  <c r="AP50" i="5"/>
  <c r="C50" i="5" s="1"/>
  <c r="AR50" i="5" s="1"/>
  <c r="AP70" i="5"/>
  <c r="C70" i="5" s="1"/>
  <c r="AR70" i="5" s="1"/>
  <c r="AP82" i="5"/>
  <c r="C82" i="5" s="1"/>
  <c r="AR82" i="5" s="1"/>
  <c r="AP102" i="5"/>
  <c r="C102" i="5" s="1"/>
  <c r="AR102" i="5" s="1"/>
  <c r="AP118" i="5"/>
  <c r="C118" i="5" s="1"/>
  <c r="AR118" i="5" s="1"/>
  <c r="AP58" i="5"/>
  <c r="C58" i="5" s="1"/>
  <c r="AR58" i="5" s="1"/>
  <c r="AP66" i="5"/>
  <c r="C66" i="5" s="1"/>
  <c r="AR66" i="5" s="1"/>
  <c r="AP98" i="5"/>
  <c r="C98" i="5" s="1"/>
  <c r="AR98" i="5" s="1"/>
  <c r="AP18" i="5"/>
  <c r="C18" i="5" s="1"/>
  <c r="AR18" i="5" s="1"/>
  <c r="AP38" i="5"/>
  <c r="C38" i="5" s="1"/>
  <c r="AR38" i="5" s="1"/>
  <c r="AP46" i="5"/>
  <c r="C46" i="5" s="1"/>
  <c r="AR46" i="5" s="1"/>
  <c r="AP54" i="5"/>
  <c r="C54" i="5" s="1"/>
  <c r="AR54" i="5" s="1"/>
  <c r="AP106" i="5"/>
  <c r="C106" i="5" s="1"/>
  <c r="AR106" i="5" s="1"/>
  <c r="AP130" i="5"/>
  <c r="C130" i="5" s="1"/>
  <c r="AR130" i="5" s="1"/>
  <c r="AP134" i="5"/>
  <c r="C134" i="5" s="1"/>
  <c r="AR134" i="5" s="1"/>
  <c r="AP138" i="5"/>
  <c r="C138" i="5" s="1"/>
  <c r="AR138" i="5" s="1"/>
  <c r="AP94" i="4"/>
  <c r="C94" i="4" s="1"/>
  <c r="AR94" i="4" s="1"/>
  <c r="AP90" i="4"/>
  <c r="C90" i="4" s="1"/>
  <c r="AR90" i="4" s="1"/>
  <c r="AP78" i="4"/>
  <c r="C78" i="4" s="1"/>
  <c r="AR78" i="4" s="1"/>
  <c r="AP82" i="4"/>
  <c r="C82" i="4" s="1"/>
  <c r="AR82" i="4" s="1"/>
  <c r="AP98" i="4"/>
  <c r="C98" i="4" s="1"/>
  <c r="AR98" i="4" s="1"/>
  <c r="AP14" i="5"/>
  <c r="C14" i="5" s="1"/>
  <c r="AR14" i="5" s="1"/>
  <c r="AP150" i="5"/>
  <c r="C150" i="5" s="1"/>
  <c r="AR150" i="5" s="1"/>
  <c r="AW8" i="5"/>
  <c r="Y155" i="5"/>
  <c r="AM155" i="5" s="1"/>
  <c r="AV12" i="5"/>
  <c r="G8" i="5"/>
  <c r="G9" i="5" s="1"/>
  <c r="Y154" i="5"/>
  <c r="AP10" i="5"/>
  <c r="C10" i="5" s="1"/>
  <c r="AR10" i="5" s="1"/>
  <c r="AP30" i="5"/>
  <c r="C30" i="5" s="1"/>
  <c r="AR30" i="5" s="1"/>
  <c r="AP90" i="5"/>
  <c r="C90" i="5" s="1"/>
  <c r="AR90" i="5" s="1"/>
  <c r="AP73" i="4"/>
  <c r="AP74" i="4" s="1"/>
  <c r="C74" i="4" s="1"/>
  <c r="AR74" i="4" s="1"/>
  <c r="AP69" i="4"/>
  <c r="AP65" i="4"/>
  <c r="AP66" i="4" s="1"/>
  <c r="C66" i="4" s="1"/>
  <c r="AR66" i="4" s="1"/>
  <c r="AP70" i="4" l="1"/>
  <c r="C70" i="4" s="1"/>
  <c r="AR70" i="4" s="1"/>
  <c r="AW12" i="5"/>
  <c r="A12" i="5"/>
  <c r="G12" i="5"/>
  <c r="G13" i="5" s="1"/>
  <c r="AV13" i="5"/>
  <c r="AV16" i="5"/>
  <c r="Y156" i="5"/>
  <c r="AX8" i="5"/>
  <c r="H8" i="5"/>
  <c r="H9" i="5" s="1"/>
  <c r="AW9" i="5"/>
  <c r="AP61" i="4"/>
  <c r="AP57" i="4"/>
  <c r="AP53" i="4"/>
  <c r="AP49" i="4"/>
  <c r="AP50" i="4" s="1"/>
  <c r="C50" i="4" s="1"/>
  <c r="AR50" i="4" s="1"/>
  <c r="AP45" i="4"/>
  <c r="AP42" i="4"/>
  <c r="C42" i="4" s="1"/>
  <c r="AR42" i="4" s="1"/>
  <c r="AP41" i="4"/>
  <c r="AP37" i="4"/>
  <c r="AP33" i="4"/>
  <c r="AP34" i="4" s="1"/>
  <c r="C34" i="4" s="1"/>
  <c r="AR34" i="4" s="1"/>
  <c r="AP29" i="4"/>
  <c r="AP30" i="4" s="1"/>
  <c r="C30" i="4" s="1"/>
  <c r="AR30" i="4" s="1"/>
  <c r="AP25" i="4"/>
  <c r="AP21" i="4"/>
  <c r="AP22" i="4" s="1"/>
  <c r="C22" i="4" s="1"/>
  <c r="AR22" i="4" s="1"/>
  <c r="AP17" i="4"/>
  <c r="AP13" i="4"/>
  <c r="AP9" i="4"/>
  <c r="AV8" i="4"/>
  <c r="G8" i="4"/>
  <c r="G9" i="4" s="1"/>
  <c r="A8" i="4"/>
  <c r="AP46" i="4" l="1"/>
  <c r="C46" i="4" s="1"/>
  <c r="AR46" i="4" s="1"/>
  <c r="AP54" i="4"/>
  <c r="C54" i="4" s="1"/>
  <c r="AR54" i="4" s="1"/>
  <c r="AP38" i="4"/>
  <c r="C38" i="4" s="1"/>
  <c r="AR38" i="4" s="1"/>
  <c r="AP58" i="4"/>
  <c r="C58" i="4" s="1"/>
  <c r="AR58" i="4" s="1"/>
  <c r="AV17" i="5"/>
  <c r="AV20" i="5"/>
  <c r="A16" i="5"/>
  <c r="AS19" i="5" s="1"/>
  <c r="AW16" i="5"/>
  <c r="G16" i="5"/>
  <c r="G17" i="5" s="1"/>
  <c r="H12" i="5"/>
  <c r="H13" i="5" s="1"/>
  <c r="AX12" i="5"/>
  <c r="AW13" i="5"/>
  <c r="AY8" i="5"/>
  <c r="I8" i="5"/>
  <c r="I9" i="5" s="1"/>
  <c r="AX9" i="5"/>
  <c r="AP18" i="4"/>
  <c r="C18" i="4" s="1"/>
  <c r="AR18" i="4" s="1"/>
  <c r="Y106" i="4"/>
  <c r="AP62" i="4"/>
  <c r="C62" i="4" s="1"/>
  <c r="AR62" i="4" s="1"/>
  <c r="Y107" i="4"/>
  <c r="AM107" i="4" s="1"/>
  <c r="AP10" i="4"/>
  <c r="C10" i="4" s="1"/>
  <c r="AR10" i="4" s="1"/>
  <c r="AW8" i="4"/>
  <c r="AV9" i="4"/>
  <c r="AV12" i="4"/>
  <c r="AP14" i="4"/>
  <c r="C14" i="4" s="1"/>
  <c r="AR14" i="4" s="1"/>
  <c r="AP26" i="4"/>
  <c r="C26" i="4" s="1"/>
  <c r="AR26" i="4" s="1"/>
  <c r="J8" i="5" l="1"/>
  <c r="J9" i="5" s="1"/>
  <c r="AZ8" i="5"/>
  <c r="AY9" i="5"/>
  <c r="AW20" i="5"/>
  <c r="G20" i="5"/>
  <c r="G21" i="5" s="1"/>
  <c r="AV24" i="5"/>
  <c r="AV21" i="5"/>
  <c r="A20" i="5"/>
  <c r="AS23" i="5" s="1"/>
  <c r="AX13" i="5"/>
  <c r="I12" i="5"/>
  <c r="I13" i="5" s="1"/>
  <c r="AY12" i="5"/>
  <c r="AX16" i="5"/>
  <c r="AW17" i="5"/>
  <c r="H16" i="5"/>
  <c r="H17" i="5" s="1"/>
  <c r="Y108" i="4"/>
  <c r="H8" i="4"/>
  <c r="H9" i="4" s="1"/>
  <c r="AX8" i="4"/>
  <c r="AW9" i="4"/>
  <c r="AV13" i="4"/>
  <c r="A12" i="4"/>
  <c r="AV16" i="4"/>
  <c r="AW12" i="4"/>
  <c r="G12" i="4"/>
  <c r="G13" i="4" s="1"/>
  <c r="H20" i="5" l="1"/>
  <c r="H21" i="5" s="1"/>
  <c r="AW21" i="5"/>
  <c r="AX20" i="5"/>
  <c r="J12" i="5"/>
  <c r="J13" i="5" s="1"/>
  <c r="AZ12" i="5"/>
  <c r="AY13" i="5"/>
  <c r="AY16" i="5"/>
  <c r="AX17" i="5"/>
  <c r="I16" i="5"/>
  <c r="I17" i="5" s="1"/>
  <c r="AV28" i="5"/>
  <c r="AV25" i="5"/>
  <c r="A24" i="5"/>
  <c r="AS27" i="5" s="1"/>
  <c r="G24" i="5"/>
  <c r="G25" i="5" s="1"/>
  <c r="AW24" i="5"/>
  <c r="AZ9" i="5"/>
  <c r="BA8" i="5"/>
  <c r="K8" i="5"/>
  <c r="K9" i="5" s="1"/>
  <c r="AX12" i="4"/>
  <c r="H12" i="4"/>
  <c r="H13" i="4" s="1"/>
  <c r="AW13" i="4"/>
  <c r="AV20" i="4"/>
  <c r="AW16" i="4"/>
  <c r="G16" i="4"/>
  <c r="G17" i="4" s="1"/>
  <c r="A16" i="4"/>
  <c r="AS19" i="4" s="1"/>
  <c r="AV17" i="4"/>
  <c r="AX9" i="4"/>
  <c r="AY8" i="4"/>
  <c r="I8" i="4"/>
  <c r="I9" i="4" s="1"/>
  <c r="AY17" i="5" l="1"/>
  <c r="AZ16" i="5"/>
  <c r="J16" i="5"/>
  <c r="J17" i="5" s="1"/>
  <c r="AX24" i="5"/>
  <c r="H24" i="5"/>
  <c r="H25" i="5" s="1"/>
  <c r="AW25" i="5"/>
  <c r="G28" i="5"/>
  <c r="G29" i="5" s="1"/>
  <c r="AV29" i="5"/>
  <c r="AV32" i="5"/>
  <c r="A28" i="5"/>
  <c r="AS31" i="5" s="1"/>
  <c r="AW28" i="5"/>
  <c r="AX21" i="5"/>
  <c r="AY20" i="5"/>
  <c r="I20" i="5"/>
  <c r="I21" i="5" s="1"/>
  <c r="L8" i="5"/>
  <c r="L9" i="5" s="1"/>
  <c r="BA9" i="5"/>
  <c r="BB8" i="5"/>
  <c r="BA12" i="5"/>
  <c r="K12" i="5"/>
  <c r="K13" i="5" s="1"/>
  <c r="AZ13" i="5"/>
  <c r="AZ8" i="4"/>
  <c r="J8" i="4"/>
  <c r="J9" i="4" s="1"/>
  <c r="AY9" i="4"/>
  <c r="H16" i="4"/>
  <c r="H17" i="4" s="1"/>
  <c r="AX16" i="4"/>
  <c r="AW17" i="4"/>
  <c r="AY12" i="4"/>
  <c r="I12" i="4"/>
  <c r="I13" i="4" s="1"/>
  <c r="AX13" i="4"/>
  <c r="G20" i="4"/>
  <c r="G21" i="4" s="1"/>
  <c r="AV21" i="4"/>
  <c r="A20" i="4"/>
  <c r="AS23" i="4" s="1"/>
  <c r="AW20" i="4"/>
  <c r="AV24" i="4"/>
  <c r="AV8" i="1"/>
  <c r="G8" i="1" s="1"/>
  <c r="G9" i="1" s="1"/>
  <c r="A8" i="1"/>
  <c r="AW29" i="5" l="1"/>
  <c r="AX28" i="5"/>
  <c r="H28" i="5"/>
  <c r="H29" i="5" s="1"/>
  <c r="AZ17" i="5"/>
  <c r="BA16" i="5"/>
  <c r="K16" i="5"/>
  <c r="K17" i="5" s="1"/>
  <c r="L12" i="5"/>
  <c r="L13" i="5" s="1"/>
  <c r="BA13" i="5"/>
  <c r="BB12" i="5"/>
  <c r="AZ20" i="5"/>
  <c r="J20" i="5"/>
  <c r="J21" i="5" s="1"/>
  <c r="AY21" i="5"/>
  <c r="AV36" i="5"/>
  <c r="AW32" i="5"/>
  <c r="AV33" i="5"/>
  <c r="G32" i="5"/>
  <c r="G33" i="5" s="1"/>
  <c r="A32" i="5"/>
  <c r="AS35" i="5" s="1"/>
  <c r="BC8" i="5"/>
  <c r="BB9" i="5"/>
  <c r="M8" i="5"/>
  <c r="M9" i="5" s="1"/>
  <c r="AY24" i="5"/>
  <c r="I24" i="5"/>
  <c r="I25" i="5" s="1"/>
  <c r="AX25" i="5"/>
  <c r="AW21" i="4"/>
  <c r="AX20" i="4"/>
  <c r="H20" i="4"/>
  <c r="H21" i="4" s="1"/>
  <c r="AX17" i="4"/>
  <c r="AY16" i="4"/>
  <c r="I16" i="4"/>
  <c r="I17" i="4" s="1"/>
  <c r="BA8" i="4"/>
  <c r="AZ9" i="4"/>
  <c r="K8" i="4"/>
  <c r="K9" i="4" s="1"/>
  <c r="J12" i="4"/>
  <c r="J13" i="4" s="1"/>
  <c r="AY13" i="4"/>
  <c r="AZ12" i="4"/>
  <c r="AV28" i="4"/>
  <c r="AW24" i="4"/>
  <c r="A24" i="4"/>
  <c r="AS27" i="4" s="1"/>
  <c r="AV25" i="4"/>
  <c r="G24" i="4"/>
  <c r="G25" i="4" s="1"/>
  <c r="AV12" i="1"/>
  <c r="AW8" i="1"/>
  <c r="H8" i="1" s="1"/>
  <c r="H9" i="1" s="1"/>
  <c r="AV9" i="1"/>
  <c r="AX32" i="5" l="1"/>
  <c r="H32" i="5"/>
  <c r="H33" i="5" s="1"/>
  <c r="AW33" i="5"/>
  <c r="BA20" i="5"/>
  <c r="K20" i="5"/>
  <c r="K21" i="5" s="1"/>
  <c r="AZ21" i="5"/>
  <c r="AX29" i="5"/>
  <c r="AY28" i="5"/>
  <c r="I28" i="5"/>
  <c r="I29" i="5" s="1"/>
  <c r="AY25" i="5"/>
  <c r="J24" i="5"/>
  <c r="J25" i="5" s="1"/>
  <c r="AZ24" i="5"/>
  <c r="G36" i="5"/>
  <c r="G37" i="5" s="1"/>
  <c r="AV37" i="5"/>
  <c r="A36" i="5"/>
  <c r="AS39" i="5" s="1"/>
  <c r="AV40" i="5"/>
  <c r="AW36" i="5"/>
  <c r="BB13" i="5"/>
  <c r="BC12" i="5"/>
  <c r="M12" i="5"/>
  <c r="M13" i="5" s="1"/>
  <c r="BA17" i="5"/>
  <c r="BB16" i="5"/>
  <c r="L16" i="5"/>
  <c r="L17" i="5" s="1"/>
  <c r="N8" i="5"/>
  <c r="N9" i="5" s="1"/>
  <c r="BC9" i="5"/>
  <c r="BD8" i="5"/>
  <c r="L8" i="4"/>
  <c r="L9" i="4" s="1"/>
  <c r="BA9" i="4"/>
  <c r="BB8" i="4"/>
  <c r="AX24" i="4"/>
  <c r="H24" i="4"/>
  <c r="H25" i="4" s="1"/>
  <c r="AW25" i="4"/>
  <c r="AW28" i="4"/>
  <c r="G28" i="4"/>
  <c r="G29" i="4" s="1"/>
  <c r="AV32" i="4"/>
  <c r="AV29" i="4"/>
  <c r="A28" i="4"/>
  <c r="AS31" i="4" s="1"/>
  <c r="AY17" i="4"/>
  <c r="J16" i="4"/>
  <c r="J17" i="4" s="1"/>
  <c r="AZ16" i="4"/>
  <c r="AY20" i="4"/>
  <c r="AX21" i="4"/>
  <c r="I20" i="4"/>
  <c r="I21" i="4" s="1"/>
  <c r="AZ13" i="4"/>
  <c r="BA12" i="4"/>
  <c r="K12" i="4"/>
  <c r="K13" i="4" s="1"/>
  <c r="A12" i="1"/>
  <c r="G12" i="1"/>
  <c r="G13" i="1" s="1"/>
  <c r="AW12" i="1"/>
  <c r="AV13" i="1"/>
  <c r="AV16" i="1"/>
  <c r="AX8" i="1"/>
  <c r="I8" i="1" s="1"/>
  <c r="I9" i="1" s="1"/>
  <c r="AW9" i="1"/>
  <c r="AP9" i="2"/>
  <c r="C11" i="2"/>
  <c r="AP13" i="2"/>
  <c r="AP14" i="2" s="1"/>
  <c r="C14" i="2" s="1"/>
  <c r="C15" i="2"/>
  <c r="AP17" i="2"/>
  <c r="AP21" i="2"/>
  <c r="AP22" i="2" s="1"/>
  <c r="C22" i="2" s="1"/>
  <c r="C23" i="2"/>
  <c r="AP25" i="2"/>
  <c r="AP26" i="2" s="1"/>
  <c r="C26" i="2" s="1"/>
  <c r="C27" i="2"/>
  <c r="AP29" i="2"/>
  <c r="AP30" i="2" s="1"/>
  <c r="C30" i="2" s="1"/>
  <c r="C31" i="2"/>
  <c r="AP33" i="2"/>
  <c r="AP34" i="2" s="1"/>
  <c r="C34" i="2" s="1"/>
  <c r="C35" i="2"/>
  <c r="AP37" i="2"/>
  <c r="AP38" i="2" s="1"/>
  <c r="C38" i="2" s="1"/>
  <c r="C39" i="2"/>
  <c r="AP41" i="2"/>
  <c r="AP42" i="2" s="1"/>
  <c r="C42" i="2" s="1"/>
  <c r="C43" i="2"/>
  <c r="AP45" i="2"/>
  <c r="AP46" i="2" s="1"/>
  <c r="C46" i="2" s="1"/>
  <c r="C47" i="2"/>
  <c r="AP49" i="2"/>
  <c r="AP50" i="2" s="1"/>
  <c r="C50" i="2" s="1"/>
  <c r="C51" i="2"/>
  <c r="AP53" i="2"/>
  <c r="AP54" i="2" s="1"/>
  <c r="C54" i="2" s="1"/>
  <c r="C55" i="2"/>
  <c r="AP10" i="2" l="1"/>
  <c r="C10" i="2" s="1"/>
  <c r="Y58" i="2"/>
  <c r="C19" i="2"/>
  <c r="Y59" i="2"/>
  <c r="AZ25" i="5"/>
  <c r="BA24" i="5"/>
  <c r="K24" i="5"/>
  <c r="K25" i="5" s="1"/>
  <c r="L20" i="5"/>
  <c r="L21" i="5" s="1"/>
  <c r="BA21" i="5"/>
  <c r="BB20" i="5"/>
  <c r="BD9" i="5"/>
  <c r="O8" i="5"/>
  <c r="O9" i="5" s="1"/>
  <c r="BE8" i="5"/>
  <c r="N12" i="5"/>
  <c r="N13" i="5" s="1"/>
  <c r="BD12" i="5"/>
  <c r="BC13" i="5"/>
  <c r="BC16" i="5"/>
  <c r="M16" i="5"/>
  <c r="M17" i="5" s="1"/>
  <c r="BB17" i="5"/>
  <c r="AV44" i="5"/>
  <c r="AW40" i="5"/>
  <c r="G40" i="5"/>
  <c r="G41" i="5" s="1"/>
  <c r="A40" i="5"/>
  <c r="AS43" i="5" s="1"/>
  <c r="AV41" i="5"/>
  <c r="AZ28" i="5"/>
  <c r="J28" i="5"/>
  <c r="J29" i="5" s="1"/>
  <c r="AY29" i="5"/>
  <c r="AW37" i="5"/>
  <c r="H36" i="5"/>
  <c r="H37" i="5" s="1"/>
  <c r="AX36" i="5"/>
  <c r="I32" i="5"/>
  <c r="I33" i="5" s="1"/>
  <c r="AX33" i="5"/>
  <c r="AY32" i="5"/>
  <c r="BA13" i="4"/>
  <c r="BB12" i="4"/>
  <c r="L12" i="4"/>
  <c r="L13" i="4" s="1"/>
  <c r="BB9" i="4"/>
  <c r="BC8" i="4"/>
  <c r="M8" i="4"/>
  <c r="M9" i="4" s="1"/>
  <c r="AV33" i="4"/>
  <c r="A32" i="4"/>
  <c r="AS35" i="4" s="1"/>
  <c r="AV36" i="4"/>
  <c r="AW32" i="4"/>
  <c r="G32" i="4"/>
  <c r="G33" i="4" s="1"/>
  <c r="H28" i="4"/>
  <c r="H29" i="4" s="1"/>
  <c r="AW29" i="4"/>
  <c r="AX28" i="4"/>
  <c r="I24" i="4"/>
  <c r="I25" i="4" s="1"/>
  <c r="AX25" i="4"/>
  <c r="AY24" i="4"/>
  <c r="AZ20" i="4"/>
  <c r="J20" i="4"/>
  <c r="J21" i="4" s="1"/>
  <c r="AY21" i="4"/>
  <c r="BA16" i="4"/>
  <c r="AZ17" i="4"/>
  <c r="K16" i="4"/>
  <c r="K17" i="4" s="1"/>
  <c r="AP18" i="2"/>
  <c r="C18" i="2" s="1"/>
  <c r="AW16" i="1"/>
  <c r="A16" i="1"/>
  <c r="AV20" i="1"/>
  <c r="G16" i="1"/>
  <c r="G17" i="1" s="1"/>
  <c r="AV17" i="1"/>
  <c r="AW13" i="1"/>
  <c r="H12" i="1"/>
  <c r="H13" i="1" s="1"/>
  <c r="AX12" i="1"/>
  <c r="AX9" i="1"/>
  <c r="AY8" i="1"/>
  <c r="J8" i="1" s="1"/>
  <c r="J9" i="1" s="1"/>
  <c r="Y60" i="2" l="1"/>
  <c r="AM59" i="2"/>
  <c r="AM60" i="2" s="1"/>
  <c r="AV45" i="5"/>
  <c r="A44" i="5"/>
  <c r="AS47" i="5" s="1"/>
  <c r="G44" i="5"/>
  <c r="G45" i="5" s="1"/>
  <c r="AW44" i="5"/>
  <c r="AV48" i="5"/>
  <c r="AY36" i="5"/>
  <c r="AX37" i="5"/>
  <c r="I36" i="5"/>
  <c r="I37" i="5" s="1"/>
  <c r="BB21" i="5"/>
  <c r="M20" i="5"/>
  <c r="M21" i="5" s="1"/>
  <c r="BC20" i="5"/>
  <c r="BA25" i="5"/>
  <c r="BB24" i="5"/>
  <c r="L24" i="5"/>
  <c r="L25" i="5" s="1"/>
  <c r="AY33" i="5"/>
  <c r="J32" i="5"/>
  <c r="J33" i="5" s="1"/>
  <c r="AZ32" i="5"/>
  <c r="BE12" i="5"/>
  <c r="O12" i="5"/>
  <c r="O13" i="5" s="1"/>
  <c r="BD13" i="5"/>
  <c r="K28" i="5"/>
  <c r="K29" i="5" s="1"/>
  <c r="AZ29" i="5"/>
  <c r="BA28" i="5"/>
  <c r="AX40" i="5"/>
  <c r="AW41" i="5"/>
  <c r="H40" i="5"/>
  <c r="H41" i="5" s="1"/>
  <c r="BC17" i="5"/>
  <c r="N16" i="5"/>
  <c r="N17" i="5" s="1"/>
  <c r="BD16" i="5"/>
  <c r="BF8" i="5"/>
  <c r="P8" i="5"/>
  <c r="P9" i="5" s="1"/>
  <c r="BE9" i="5"/>
  <c r="K20" i="4"/>
  <c r="K21" i="4" s="1"/>
  <c r="AZ21" i="4"/>
  <c r="BA20" i="4"/>
  <c r="AX29" i="4"/>
  <c r="I28" i="4"/>
  <c r="I29" i="4" s="1"/>
  <c r="AY28" i="4"/>
  <c r="L16" i="4"/>
  <c r="L17" i="4" s="1"/>
  <c r="BA17" i="4"/>
  <c r="BB16" i="4"/>
  <c r="AY25" i="4"/>
  <c r="AZ24" i="4"/>
  <c r="J24" i="4"/>
  <c r="J25" i="4" s="1"/>
  <c r="AX32" i="4"/>
  <c r="AW33" i="4"/>
  <c r="H32" i="4"/>
  <c r="H33" i="4" s="1"/>
  <c r="BC12" i="4"/>
  <c r="M12" i="4"/>
  <c r="M13" i="4" s="1"/>
  <c r="BB13" i="4"/>
  <c r="AV40" i="4"/>
  <c r="AW36" i="4"/>
  <c r="G36" i="4"/>
  <c r="G37" i="4" s="1"/>
  <c r="AV37" i="4"/>
  <c r="A36" i="4"/>
  <c r="AS39" i="4" s="1"/>
  <c r="N8" i="4"/>
  <c r="N9" i="4" s="1"/>
  <c r="BD8" i="4"/>
  <c r="BC9" i="4"/>
  <c r="I12" i="1"/>
  <c r="I13" i="1" s="1"/>
  <c r="AY12" i="1"/>
  <c r="AX13" i="1"/>
  <c r="AW20" i="1"/>
  <c r="G20" i="1"/>
  <c r="G21" i="1" s="1"/>
  <c r="A20" i="1"/>
  <c r="AV24" i="1"/>
  <c r="A24" i="1" s="1"/>
  <c r="AV21" i="1"/>
  <c r="H16" i="1"/>
  <c r="H17" i="1" s="1"/>
  <c r="AW17" i="1"/>
  <c r="AX16" i="1"/>
  <c r="AY9" i="1"/>
  <c r="AZ8" i="1"/>
  <c r="K8" i="1" s="1"/>
  <c r="K9" i="1" s="1"/>
  <c r="AP53" i="1"/>
  <c r="AP49" i="1"/>
  <c r="AP45" i="1"/>
  <c r="AP41" i="1"/>
  <c r="AP37" i="1"/>
  <c r="AP33" i="1"/>
  <c r="AP29" i="1"/>
  <c r="AP25" i="1"/>
  <c r="AP21" i="1"/>
  <c r="AP17" i="1"/>
  <c r="AP13" i="1"/>
  <c r="AP9" i="1"/>
  <c r="Y58" i="1" l="1"/>
  <c r="BA32" i="5"/>
  <c r="AZ33" i="5"/>
  <c r="K32" i="5"/>
  <c r="K33" i="5" s="1"/>
  <c r="BC24" i="5"/>
  <c r="M24" i="5"/>
  <c r="M25" i="5" s="1"/>
  <c r="BB25" i="5"/>
  <c r="AZ36" i="5"/>
  <c r="J36" i="5"/>
  <c r="J37" i="5" s="1"/>
  <c r="AY37" i="5"/>
  <c r="AW45" i="5"/>
  <c r="H44" i="5"/>
  <c r="H45" i="5" s="1"/>
  <c r="AX44" i="5"/>
  <c r="AX41" i="5"/>
  <c r="I40" i="5"/>
  <c r="I41" i="5" s="1"/>
  <c r="AY40" i="5"/>
  <c r="BD17" i="5"/>
  <c r="BE16" i="5"/>
  <c r="O16" i="5"/>
  <c r="O17" i="5" s="1"/>
  <c r="BA29" i="5"/>
  <c r="BB28" i="5"/>
  <c r="L28" i="5"/>
  <c r="L29" i="5" s="1"/>
  <c r="BD20" i="5"/>
  <c r="BC21" i="5"/>
  <c r="N20" i="5"/>
  <c r="N21" i="5" s="1"/>
  <c r="BG8" i="5"/>
  <c r="Q8" i="5"/>
  <c r="Q9" i="5" s="1"/>
  <c r="BF9" i="5"/>
  <c r="P12" i="5"/>
  <c r="P13" i="5" s="1"/>
  <c r="BF12" i="5"/>
  <c r="BE13" i="5"/>
  <c r="AW48" i="5"/>
  <c r="AV49" i="5"/>
  <c r="A48" i="5"/>
  <c r="AS51" i="5" s="1"/>
  <c r="AV52" i="5"/>
  <c r="G48" i="5"/>
  <c r="G49" i="5" s="1"/>
  <c r="AY32" i="4"/>
  <c r="I32" i="4"/>
  <c r="I33" i="4" s="1"/>
  <c r="AX33" i="4"/>
  <c r="BB17" i="4"/>
  <c r="BC16" i="4"/>
  <c r="M16" i="4"/>
  <c r="M17" i="4" s="1"/>
  <c r="BE8" i="4"/>
  <c r="BD9" i="4"/>
  <c r="O8" i="4"/>
  <c r="O9" i="4" s="1"/>
  <c r="AX36" i="4"/>
  <c r="H36" i="4"/>
  <c r="H37" i="4" s="1"/>
  <c r="AW37" i="4"/>
  <c r="N12" i="4"/>
  <c r="N13" i="4" s="1"/>
  <c r="BC13" i="4"/>
  <c r="BD12" i="4"/>
  <c r="AV44" i="4"/>
  <c r="G40" i="4"/>
  <c r="G41" i="4" s="1"/>
  <c r="A40" i="4"/>
  <c r="AS43" i="4" s="1"/>
  <c r="AW40" i="4"/>
  <c r="AV41" i="4"/>
  <c r="BA24" i="4"/>
  <c r="AZ25" i="4"/>
  <c r="K24" i="4"/>
  <c r="K25" i="4" s="1"/>
  <c r="BA21" i="4"/>
  <c r="L20" i="4"/>
  <c r="L21" i="4" s="1"/>
  <c r="BB20" i="4"/>
  <c r="AZ28" i="4"/>
  <c r="AY29" i="4"/>
  <c r="J28" i="4"/>
  <c r="J29" i="4" s="1"/>
  <c r="AP22" i="1"/>
  <c r="H20" i="1"/>
  <c r="H21" i="1" s="1"/>
  <c r="AW21" i="1"/>
  <c r="AX20" i="1"/>
  <c r="I16" i="1"/>
  <c r="I17" i="1" s="1"/>
  <c r="AY16" i="1"/>
  <c r="AX17" i="1"/>
  <c r="AW24" i="1"/>
  <c r="G24" i="1"/>
  <c r="G25" i="1" s="1"/>
  <c r="AV28" i="1"/>
  <c r="AV25" i="1"/>
  <c r="J12" i="1"/>
  <c r="J13" i="1" s="1"/>
  <c r="AY13" i="1"/>
  <c r="AZ12" i="1"/>
  <c r="AZ9" i="1"/>
  <c r="BA8" i="1"/>
  <c r="AP30" i="1"/>
  <c r="AP42" i="1"/>
  <c r="AP50" i="1"/>
  <c r="AP54" i="1"/>
  <c r="AP46" i="1"/>
  <c r="AP38" i="1"/>
  <c r="AP34" i="1"/>
  <c r="AP26" i="1"/>
  <c r="AP18" i="1"/>
  <c r="AP14" i="1"/>
  <c r="AP10" i="1"/>
  <c r="L8" i="1" l="1"/>
  <c r="L9" i="1" s="1"/>
  <c r="C46" i="1"/>
  <c r="AR46" i="1" s="1"/>
  <c r="C30" i="1"/>
  <c r="AR30" i="1" s="1"/>
  <c r="C22" i="1"/>
  <c r="AR22" i="1" s="1"/>
  <c r="AS23" i="1" s="1"/>
  <c r="C38" i="1"/>
  <c r="AR38" i="1" s="1"/>
  <c r="C42" i="1"/>
  <c r="AR42" i="1" s="1"/>
  <c r="C26" i="1"/>
  <c r="AR26" i="1" s="1"/>
  <c r="AS27" i="1" s="1"/>
  <c r="C54" i="1"/>
  <c r="AR54" i="1" s="1"/>
  <c r="C34" i="1"/>
  <c r="AR34" i="1" s="1"/>
  <c r="C50" i="1"/>
  <c r="AR50" i="1" s="1"/>
  <c r="AV53" i="5"/>
  <c r="A52" i="5"/>
  <c r="AS55" i="5" s="1"/>
  <c r="AV56" i="5"/>
  <c r="AW52" i="5"/>
  <c r="G52" i="5"/>
  <c r="G53" i="5" s="1"/>
  <c r="BB29" i="5"/>
  <c r="BC28" i="5"/>
  <c r="M28" i="5"/>
  <c r="M29" i="5" s="1"/>
  <c r="H48" i="5"/>
  <c r="H49" i="5" s="1"/>
  <c r="AW49" i="5"/>
  <c r="AX48" i="5"/>
  <c r="BB32" i="5"/>
  <c r="L32" i="5"/>
  <c r="L33" i="5" s="1"/>
  <c r="BA33" i="5"/>
  <c r="BE20" i="5"/>
  <c r="O20" i="5"/>
  <c r="O21" i="5" s="1"/>
  <c r="BD21" i="5"/>
  <c r="AY44" i="5"/>
  <c r="AX45" i="5"/>
  <c r="I44" i="5"/>
  <c r="I45" i="5" s="1"/>
  <c r="BC25" i="5"/>
  <c r="N24" i="5"/>
  <c r="N25" i="5" s="1"/>
  <c r="BD24" i="5"/>
  <c r="BF13" i="5"/>
  <c r="Q12" i="5"/>
  <c r="Q13" i="5" s="1"/>
  <c r="BG12" i="5"/>
  <c r="R8" i="5"/>
  <c r="R9" i="5" s="1"/>
  <c r="BH8" i="5"/>
  <c r="BG9" i="5"/>
  <c r="P16" i="5"/>
  <c r="P17" i="5" s="1"/>
  <c r="BF16" i="5"/>
  <c r="BE17" i="5"/>
  <c r="AY41" i="5"/>
  <c r="AZ40" i="5"/>
  <c r="J40" i="5"/>
  <c r="J41" i="5" s="1"/>
  <c r="K36" i="5"/>
  <c r="K37" i="5" s="1"/>
  <c r="AZ37" i="5"/>
  <c r="BA36" i="5"/>
  <c r="BC20" i="4"/>
  <c r="BB21" i="4"/>
  <c r="M20" i="4"/>
  <c r="M21" i="4" s="1"/>
  <c r="I36" i="4"/>
  <c r="I37" i="4" s="1"/>
  <c r="AX37" i="4"/>
  <c r="AY36" i="4"/>
  <c r="BB24" i="4"/>
  <c r="L24" i="4"/>
  <c r="L25" i="4" s="1"/>
  <c r="BA25" i="4"/>
  <c r="G44" i="4"/>
  <c r="G45" i="4" s="1"/>
  <c r="AV45" i="4"/>
  <c r="A44" i="4"/>
  <c r="AS47" i="4" s="1"/>
  <c r="AV48" i="4"/>
  <c r="AW44" i="4"/>
  <c r="BC17" i="4"/>
  <c r="BD16" i="4"/>
  <c r="N16" i="4"/>
  <c r="N17" i="4" s="1"/>
  <c r="J32" i="4"/>
  <c r="J33" i="4" s="1"/>
  <c r="AY33" i="4"/>
  <c r="AZ32" i="4"/>
  <c r="BA28" i="4"/>
  <c r="K28" i="4"/>
  <c r="K29" i="4" s="1"/>
  <c r="AZ29" i="4"/>
  <c r="AW41" i="4"/>
  <c r="AX40" i="4"/>
  <c r="H40" i="4"/>
  <c r="H41" i="4" s="1"/>
  <c r="BD13" i="4"/>
  <c r="BE12" i="4"/>
  <c r="O12" i="4"/>
  <c r="O13" i="4" s="1"/>
  <c r="P8" i="4"/>
  <c r="P9" i="4" s="1"/>
  <c r="BF8" i="4"/>
  <c r="BE9" i="4"/>
  <c r="C10" i="1"/>
  <c r="AR10" i="1" s="1"/>
  <c r="C14" i="1"/>
  <c r="AR14" i="1" s="1"/>
  <c r="C18" i="1"/>
  <c r="AR18" i="1" s="1"/>
  <c r="AS19" i="1" s="1"/>
  <c r="H24" i="1"/>
  <c r="H25" i="1" s="1"/>
  <c r="AX24" i="1"/>
  <c r="AW25" i="1"/>
  <c r="I20" i="1"/>
  <c r="I21" i="1" s="1"/>
  <c r="AY20" i="1"/>
  <c r="AX21" i="1"/>
  <c r="K12" i="1"/>
  <c r="K13" i="1" s="1"/>
  <c r="AZ13" i="1"/>
  <c r="BA12" i="1"/>
  <c r="AW28" i="1"/>
  <c r="A28" i="1"/>
  <c r="G28" i="1"/>
  <c r="G29" i="1" s="1"/>
  <c r="AV32" i="1"/>
  <c r="AV29" i="1"/>
  <c r="J16" i="1"/>
  <c r="J17" i="1" s="1"/>
  <c r="AZ16" i="1"/>
  <c r="AY17" i="1"/>
  <c r="BB8" i="1"/>
  <c r="M8" i="1" s="1"/>
  <c r="M9" i="1" s="1"/>
  <c r="BA9" i="1"/>
  <c r="AS31" i="1" l="1"/>
  <c r="R12" i="5"/>
  <c r="R13" i="5" s="1"/>
  <c r="BH12" i="5"/>
  <c r="BG13" i="5"/>
  <c r="BD28" i="5"/>
  <c r="BC29" i="5"/>
  <c r="N28" i="5"/>
  <c r="N29" i="5" s="1"/>
  <c r="AW56" i="5"/>
  <c r="AV60" i="5"/>
  <c r="G56" i="5"/>
  <c r="G57" i="5" s="1"/>
  <c r="AV57" i="5"/>
  <c r="A56" i="5"/>
  <c r="AS59" i="5" s="1"/>
  <c r="BH9" i="5"/>
  <c r="BI8" i="5"/>
  <c r="S8" i="5"/>
  <c r="S9" i="5" s="1"/>
  <c r="M32" i="5"/>
  <c r="M33" i="5" s="1"/>
  <c r="BB33" i="5"/>
  <c r="BC32" i="5"/>
  <c r="BG16" i="5"/>
  <c r="BF17" i="5"/>
  <c r="Q16" i="5"/>
  <c r="Q17" i="5" s="1"/>
  <c r="O24" i="5"/>
  <c r="O25" i="5" s="1"/>
  <c r="BD25" i="5"/>
  <c r="BE24" i="5"/>
  <c r="P20" i="5"/>
  <c r="P21" i="5" s="1"/>
  <c r="BE21" i="5"/>
  <c r="BF20" i="5"/>
  <c r="AX49" i="5"/>
  <c r="AY48" i="5"/>
  <c r="I48" i="5"/>
  <c r="I49" i="5" s="1"/>
  <c r="BA37" i="5"/>
  <c r="BB36" i="5"/>
  <c r="L36" i="5"/>
  <c r="L37" i="5" s="1"/>
  <c r="BA40" i="5"/>
  <c r="AZ41" i="5"/>
  <c r="K40" i="5"/>
  <c r="K41" i="5" s="1"/>
  <c r="J44" i="5"/>
  <c r="J45" i="5" s="1"/>
  <c r="AZ44" i="5"/>
  <c r="AY45" i="5"/>
  <c r="AX52" i="5"/>
  <c r="AW53" i="5"/>
  <c r="H52" i="5"/>
  <c r="H53" i="5" s="1"/>
  <c r="AW45" i="4"/>
  <c r="AX44" i="4"/>
  <c r="H44" i="4"/>
  <c r="H45" i="4" s="1"/>
  <c r="AY37" i="4"/>
  <c r="AZ36" i="4"/>
  <c r="J36" i="4"/>
  <c r="J37" i="4" s="1"/>
  <c r="AX41" i="4"/>
  <c r="AY40" i="4"/>
  <c r="I40" i="4"/>
  <c r="I41" i="4" s="1"/>
  <c r="L28" i="4"/>
  <c r="L29" i="4" s="1"/>
  <c r="BA29" i="4"/>
  <c r="BB28" i="4"/>
  <c r="AV49" i="4"/>
  <c r="A48" i="4"/>
  <c r="AS51" i="4" s="1"/>
  <c r="AV52" i="4"/>
  <c r="AV56" i="4" s="1"/>
  <c r="G48" i="4"/>
  <c r="G49" i="4" s="1"/>
  <c r="AW48" i="4"/>
  <c r="BD20" i="4"/>
  <c r="N20" i="4"/>
  <c r="N21" i="4" s="1"/>
  <c r="BC21" i="4"/>
  <c r="BE13" i="4"/>
  <c r="BF12" i="4"/>
  <c r="P12" i="4"/>
  <c r="P13" i="4" s="1"/>
  <c r="AZ33" i="4"/>
  <c r="K32" i="4"/>
  <c r="K33" i="4" s="1"/>
  <c r="BA32" i="4"/>
  <c r="BE16" i="4"/>
  <c r="O16" i="4"/>
  <c r="O17" i="4" s="1"/>
  <c r="BD17" i="4"/>
  <c r="BF9" i="4"/>
  <c r="BG8" i="4"/>
  <c r="Q8" i="4"/>
  <c r="Q9" i="4" s="1"/>
  <c r="M24" i="4"/>
  <c r="M25" i="4" s="1"/>
  <c r="BB25" i="4"/>
  <c r="BC24" i="4"/>
  <c r="H28" i="1"/>
  <c r="H29" i="1" s="1"/>
  <c r="AW29" i="1"/>
  <c r="AX28" i="1"/>
  <c r="I24" i="1"/>
  <c r="I25" i="1" s="1"/>
  <c r="AX25" i="1"/>
  <c r="AY24" i="1"/>
  <c r="K16" i="1"/>
  <c r="K17" i="1" s="1"/>
  <c r="BA16" i="1"/>
  <c r="AZ17" i="1"/>
  <c r="AW32" i="1"/>
  <c r="A32" i="1"/>
  <c r="AS35" i="1" s="1"/>
  <c r="G32" i="1"/>
  <c r="G33" i="1" s="1"/>
  <c r="AV36" i="1"/>
  <c r="AV33" i="1"/>
  <c r="L12" i="1"/>
  <c r="L13" i="1" s="1"/>
  <c r="BB12" i="1"/>
  <c r="BA13" i="1"/>
  <c r="J20" i="1"/>
  <c r="J21" i="1" s="1"/>
  <c r="AZ20" i="1"/>
  <c r="AY21" i="1"/>
  <c r="BC8" i="1"/>
  <c r="N8" i="1" s="1"/>
  <c r="N9" i="1" s="1"/>
  <c r="BB9" i="1"/>
  <c r="AV57" i="4" l="1"/>
  <c r="AW56" i="4"/>
  <c r="G56" i="4"/>
  <c r="G57" i="4" s="1"/>
  <c r="AV60" i="4"/>
  <c r="A56" i="4"/>
  <c r="AS59" i="4" s="1"/>
  <c r="BC36" i="5"/>
  <c r="BB37" i="5"/>
  <c r="M36" i="5"/>
  <c r="M37" i="5" s="1"/>
  <c r="BE25" i="5"/>
  <c r="BF24" i="5"/>
  <c r="P24" i="5"/>
  <c r="P25" i="5" s="1"/>
  <c r="T8" i="5"/>
  <c r="T9" i="5" s="1"/>
  <c r="BI9" i="5"/>
  <c r="BJ8" i="5"/>
  <c r="BF21" i="5"/>
  <c r="BG20" i="5"/>
  <c r="Q20" i="5"/>
  <c r="Q21" i="5" s="1"/>
  <c r="AV61" i="5"/>
  <c r="A60" i="5"/>
  <c r="AS63" i="5" s="1"/>
  <c r="G60" i="5"/>
  <c r="G61" i="5" s="1"/>
  <c r="AV64" i="5"/>
  <c r="AW60" i="5"/>
  <c r="O28" i="5"/>
  <c r="O29" i="5" s="1"/>
  <c r="BD29" i="5"/>
  <c r="BE28" i="5"/>
  <c r="AZ45" i="5"/>
  <c r="BA44" i="5"/>
  <c r="K44" i="5"/>
  <c r="K45" i="5" s="1"/>
  <c r="BB40" i="5"/>
  <c r="L40" i="5"/>
  <c r="L41" i="5" s="1"/>
  <c r="BA41" i="5"/>
  <c r="H56" i="5"/>
  <c r="H57" i="5" s="1"/>
  <c r="AX56" i="5"/>
  <c r="AW57" i="5"/>
  <c r="BG17" i="5"/>
  <c r="R16" i="5"/>
  <c r="R17" i="5" s="1"/>
  <c r="BH16" i="5"/>
  <c r="AZ48" i="5"/>
  <c r="J48" i="5"/>
  <c r="J49" i="5" s="1"/>
  <c r="AY49" i="5"/>
  <c r="BC33" i="5"/>
  <c r="BD32" i="5"/>
  <c r="N32" i="5"/>
  <c r="N33" i="5" s="1"/>
  <c r="BI12" i="5"/>
  <c r="S12" i="5"/>
  <c r="S13" i="5" s="1"/>
  <c r="BH13" i="5"/>
  <c r="AY52" i="5"/>
  <c r="AX53" i="5"/>
  <c r="I52" i="5"/>
  <c r="I53" i="5" s="1"/>
  <c r="AW49" i="4"/>
  <c r="AX48" i="4"/>
  <c r="H48" i="4"/>
  <c r="H49" i="4" s="1"/>
  <c r="BA36" i="4"/>
  <c r="K36" i="4"/>
  <c r="K37" i="4" s="1"/>
  <c r="AZ37" i="4"/>
  <c r="AX45" i="4"/>
  <c r="AY44" i="4"/>
  <c r="I44" i="4"/>
  <c r="I45" i="4" s="1"/>
  <c r="BC25" i="4"/>
  <c r="N24" i="4"/>
  <c r="N25" i="4" s="1"/>
  <c r="BD24" i="4"/>
  <c r="BH8" i="4"/>
  <c r="BG9" i="4"/>
  <c r="R8" i="4"/>
  <c r="R9" i="4" s="1"/>
  <c r="P16" i="4"/>
  <c r="P17" i="4" s="1"/>
  <c r="BE17" i="4"/>
  <c r="BF16" i="4"/>
  <c r="AV53" i="4"/>
  <c r="A52" i="4"/>
  <c r="AS55" i="4" s="1"/>
  <c r="AW52" i="4"/>
  <c r="G52" i="4"/>
  <c r="G53" i="4" s="1"/>
  <c r="BB32" i="4"/>
  <c r="BA33" i="4"/>
  <c r="L32" i="4"/>
  <c r="L33" i="4" s="1"/>
  <c r="BB29" i="4"/>
  <c r="BC28" i="4"/>
  <c r="M28" i="4"/>
  <c r="M29" i="4" s="1"/>
  <c r="AY41" i="4"/>
  <c r="AZ40" i="4"/>
  <c r="J40" i="4"/>
  <c r="J41" i="4" s="1"/>
  <c r="BF13" i="4"/>
  <c r="BG12" i="4"/>
  <c r="Q12" i="4"/>
  <c r="Q13" i="4" s="1"/>
  <c r="O20" i="4"/>
  <c r="O21" i="4" s="1"/>
  <c r="BD21" i="4"/>
  <c r="BE20" i="4"/>
  <c r="H32" i="1"/>
  <c r="H33" i="1" s="1"/>
  <c r="AW33" i="1"/>
  <c r="AX32" i="1"/>
  <c r="I28" i="1"/>
  <c r="I29" i="1" s="1"/>
  <c r="AY28" i="1"/>
  <c r="AX29" i="1"/>
  <c r="AW36" i="1"/>
  <c r="G36" i="1"/>
  <c r="G37" i="1" s="1"/>
  <c r="A36" i="1"/>
  <c r="AS39" i="1" s="1"/>
  <c r="AV40" i="1"/>
  <c r="AV37" i="1"/>
  <c r="J24" i="1"/>
  <c r="J25" i="1" s="1"/>
  <c r="AZ24" i="1"/>
  <c r="AY25" i="1"/>
  <c r="K20" i="1"/>
  <c r="K21" i="1" s="1"/>
  <c r="AZ21" i="1"/>
  <c r="BA20" i="1"/>
  <c r="M12" i="1"/>
  <c r="M13" i="1" s="1"/>
  <c r="BB13" i="1"/>
  <c r="BC12" i="1"/>
  <c r="L16" i="1"/>
  <c r="L17" i="1" s="1"/>
  <c r="BB16" i="1"/>
  <c r="BA17" i="1"/>
  <c r="BD8" i="1"/>
  <c r="O8" i="1" s="1"/>
  <c r="O9" i="1" s="1"/>
  <c r="BC9" i="1"/>
  <c r="AV61" i="4" l="1"/>
  <c r="AV64" i="4"/>
  <c r="A60" i="4"/>
  <c r="AW60" i="4"/>
  <c r="G60" i="4"/>
  <c r="G61" i="4" s="1"/>
  <c r="AW57" i="4"/>
  <c r="H56" i="4"/>
  <c r="H57" i="4" s="1"/>
  <c r="AX56" i="4"/>
  <c r="BE32" i="5"/>
  <c r="BD33" i="5"/>
  <c r="O32" i="5"/>
  <c r="O33" i="5" s="1"/>
  <c r="BA48" i="5"/>
  <c r="K48" i="5"/>
  <c r="K49" i="5" s="1"/>
  <c r="AZ49" i="5"/>
  <c r="BA45" i="5"/>
  <c r="L44" i="5"/>
  <c r="L45" i="5" s="1"/>
  <c r="BB44" i="5"/>
  <c r="BH17" i="5"/>
  <c r="BI16" i="5"/>
  <c r="S16" i="5"/>
  <c r="S17" i="5" s="1"/>
  <c r="AW61" i="5"/>
  <c r="H60" i="5"/>
  <c r="H61" i="5" s="1"/>
  <c r="AX60" i="5"/>
  <c r="BK8" i="5"/>
  <c r="BJ9" i="5"/>
  <c r="U8" i="5"/>
  <c r="U9" i="5" s="1"/>
  <c r="BF25" i="5"/>
  <c r="BG24" i="5"/>
  <c r="Q24" i="5"/>
  <c r="Q25" i="5" s="1"/>
  <c r="BD36" i="5"/>
  <c r="N36" i="5"/>
  <c r="N37" i="5" s="1"/>
  <c r="BC37" i="5"/>
  <c r="T12" i="5"/>
  <c r="T13" i="5" s="1"/>
  <c r="BI13" i="5"/>
  <c r="BJ12" i="5"/>
  <c r="AX57" i="5"/>
  <c r="I56" i="5"/>
  <c r="I57" i="5" s="1"/>
  <c r="AY56" i="5"/>
  <c r="BB41" i="5"/>
  <c r="M40" i="5"/>
  <c r="M41" i="5" s="1"/>
  <c r="BC40" i="5"/>
  <c r="BE29" i="5"/>
  <c r="BF28" i="5"/>
  <c r="P28" i="5"/>
  <c r="P29" i="5" s="1"/>
  <c r="AW64" i="5"/>
  <c r="AV68" i="5"/>
  <c r="AV65" i="5"/>
  <c r="A64" i="5"/>
  <c r="AS67" i="5" s="1"/>
  <c r="G64" i="5"/>
  <c r="G65" i="5" s="1"/>
  <c r="J52" i="5"/>
  <c r="J53" i="5" s="1"/>
  <c r="AY53" i="5"/>
  <c r="AZ52" i="5"/>
  <c r="BH20" i="5"/>
  <c r="R20" i="5"/>
  <c r="R21" i="5" s="1"/>
  <c r="BG21" i="5"/>
  <c r="BD28" i="4"/>
  <c r="N28" i="4"/>
  <c r="N29" i="4" s="1"/>
  <c r="BC29" i="4"/>
  <c r="BE24" i="4"/>
  <c r="BD25" i="4"/>
  <c r="O24" i="4"/>
  <c r="O25" i="4" s="1"/>
  <c r="AZ44" i="4"/>
  <c r="J44" i="4"/>
  <c r="J45" i="4" s="1"/>
  <c r="AY45" i="4"/>
  <c r="BB36" i="4"/>
  <c r="L36" i="4"/>
  <c r="L37" i="4" s="1"/>
  <c r="BA37" i="4"/>
  <c r="BE21" i="4"/>
  <c r="BF20" i="4"/>
  <c r="P20" i="4"/>
  <c r="P21" i="4" s="1"/>
  <c r="K40" i="4"/>
  <c r="K41" i="4" s="1"/>
  <c r="AZ41" i="4"/>
  <c r="BA40" i="4"/>
  <c r="BC32" i="4"/>
  <c r="M32" i="4"/>
  <c r="M33" i="4" s="1"/>
  <c r="BB33" i="4"/>
  <c r="BF17" i="4"/>
  <c r="BG16" i="4"/>
  <c r="Q16" i="4"/>
  <c r="Q17" i="4" s="1"/>
  <c r="AX49" i="4"/>
  <c r="AY48" i="4"/>
  <c r="I48" i="4"/>
  <c r="I49" i="4" s="1"/>
  <c r="R12" i="4"/>
  <c r="R13" i="4" s="1"/>
  <c r="BG13" i="4"/>
  <c r="BH12" i="4"/>
  <c r="H52" i="4"/>
  <c r="H53" i="4" s="1"/>
  <c r="AW53" i="4"/>
  <c r="AX52" i="4"/>
  <c r="BI8" i="4"/>
  <c r="BH9" i="4"/>
  <c r="S8" i="4"/>
  <c r="S9" i="4" s="1"/>
  <c r="M16" i="1"/>
  <c r="M17" i="1" s="1"/>
  <c r="BB17" i="1"/>
  <c r="BC16" i="1"/>
  <c r="H36" i="1"/>
  <c r="H37" i="1" s="1"/>
  <c r="AW37" i="1"/>
  <c r="AX36" i="1"/>
  <c r="I32" i="1"/>
  <c r="I33" i="1" s="1"/>
  <c r="AX33" i="1"/>
  <c r="AY32" i="1"/>
  <c r="AV41" i="1"/>
  <c r="A40" i="1"/>
  <c r="AS43" i="1" s="1"/>
  <c r="G40" i="1"/>
  <c r="G41" i="1" s="1"/>
  <c r="AV44" i="1"/>
  <c r="AW40" i="1"/>
  <c r="J28" i="1"/>
  <c r="J29" i="1" s="1"/>
  <c r="AY29" i="1"/>
  <c r="AZ28" i="1"/>
  <c r="L20" i="1"/>
  <c r="L21" i="1" s="1"/>
  <c r="BA21" i="1"/>
  <c r="BB20" i="1"/>
  <c r="K24" i="1"/>
  <c r="K25" i="1" s="1"/>
  <c r="BA24" i="1"/>
  <c r="AZ25" i="1"/>
  <c r="N12" i="1"/>
  <c r="N13" i="1" s="1"/>
  <c r="BC13" i="1"/>
  <c r="BD12" i="1"/>
  <c r="BD9" i="1"/>
  <c r="BE8" i="1"/>
  <c r="P8" i="1" s="1"/>
  <c r="P9" i="1" s="1"/>
  <c r="AY56" i="4" l="1"/>
  <c r="AX57" i="4"/>
  <c r="I56" i="4"/>
  <c r="I57" i="4" s="1"/>
  <c r="AW61" i="4"/>
  <c r="H60" i="4"/>
  <c r="H61" i="4" s="1"/>
  <c r="AX60" i="4"/>
  <c r="AV65" i="4"/>
  <c r="AV68" i="4"/>
  <c r="A64" i="4"/>
  <c r="AS67" i="4" s="1"/>
  <c r="AW64" i="4"/>
  <c r="G64" i="4"/>
  <c r="G65" i="4" s="1"/>
  <c r="H64" i="5"/>
  <c r="H65" i="5" s="1"/>
  <c r="AX64" i="5"/>
  <c r="AW65" i="5"/>
  <c r="BC41" i="5"/>
  <c r="BD40" i="5"/>
  <c r="N40" i="5"/>
  <c r="N41" i="5" s="1"/>
  <c r="O36" i="5"/>
  <c r="O37" i="5" s="1"/>
  <c r="BD37" i="5"/>
  <c r="BE36" i="5"/>
  <c r="BC44" i="5"/>
  <c r="BB45" i="5"/>
  <c r="M44" i="5"/>
  <c r="M45" i="5" s="1"/>
  <c r="BF32" i="5"/>
  <c r="P32" i="5"/>
  <c r="P33" i="5" s="1"/>
  <c r="BE33" i="5"/>
  <c r="BI20" i="5"/>
  <c r="S20" i="5"/>
  <c r="S21" i="5" s="1"/>
  <c r="BH21" i="5"/>
  <c r="AZ53" i="5"/>
  <c r="K52" i="5"/>
  <c r="K53" i="5" s="1"/>
  <c r="BA52" i="5"/>
  <c r="BF29" i="5"/>
  <c r="Q28" i="5"/>
  <c r="Q29" i="5" s="1"/>
  <c r="BG28" i="5"/>
  <c r="BJ13" i="5"/>
  <c r="BK12" i="5"/>
  <c r="U12" i="5"/>
  <c r="U13" i="5" s="1"/>
  <c r="BG25" i="5"/>
  <c r="R24" i="5"/>
  <c r="R25" i="5" s="1"/>
  <c r="BH24" i="5"/>
  <c r="V8" i="5"/>
  <c r="V9" i="5" s="1"/>
  <c r="BK9" i="5"/>
  <c r="BL8" i="5"/>
  <c r="L48" i="5"/>
  <c r="L49" i="5" s="1"/>
  <c r="BA49" i="5"/>
  <c r="BB48" i="5"/>
  <c r="AV69" i="5"/>
  <c r="A68" i="5"/>
  <c r="AS71" i="5" s="1"/>
  <c r="AV72" i="5"/>
  <c r="G68" i="5"/>
  <c r="G69" i="5" s="1"/>
  <c r="AW68" i="5"/>
  <c r="AY57" i="5"/>
  <c r="AZ56" i="5"/>
  <c r="J56" i="5"/>
  <c r="J57" i="5" s="1"/>
  <c r="AY60" i="5"/>
  <c r="I60" i="5"/>
  <c r="I61" i="5" s="1"/>
  <c r="AX61" i="5"/>
  <c r="BI17" i="5"/>
  <c r="BJ16" i="5"/>
  <c r="T16" i="5"/>
  <c r="T17" i="5" s="1"/>
  <c r="BG17" i="4"/>
  <c r="BH16" i="4"/>
  <c r="R16" i="4"/>
  <c r="R17" i="4" s="1"/>
  <c r="BF24" i="4"/>
  <c r="P24" i="4"/>
  <c r="P25" i="4" s="1"/>
  <c r="BE25" i="4"/>
  <c r="T8" i="4"/>
  <c r="T9" i="4" s="1"/>
  <c r="BI9" i="4"/>
  <c r="BJ8" i="4"/>
  <c r="BH13" i="4"/>
  <c r="BI12" i="4"/>
  <c r="S12" i="4"/>
  <c r="S13" i="4" s="1"/>
  <c r="J48" i="4"/>
  <c r="J49" i="4" s="1"/>
  <c r="AZ48" i="4"/>
  <c r="AY49" i="4"/>
  <c r="N32" i="4"/>
  <c r="N33" i="4" s="1"/>
  <c r="BC33" i="4"/>
  <c r="BD32" i="4"/>
  <c r="K44" i="4"/>
  <c r="K45" i="4" s="1"/>
  <c r="AZ45" i="4"/>
  <c r="BA44" i="4"/>
  <c r="BA41" i="4"/>
  <c r="BB40" i="4"/>
  <c r="L40" i="4"/>
  <c r="L41" i="4" s="1"/>
  <c r="BG20" i="4"/>
  <c r="BF21" i="4"/>
  <c r="Q20" i="4"/>
  <c r="Q21" i="4" s="1"/>
  <c r="M36" i="4"/>
  <c r="M37" i="4" s="1"/>
  <c r="BB37" i="4"/>
  <c r="BC36" i="4"/>
  <c r="AY52" i="4"/>
  <c r="AX53" i="4"/>
  <c r="I52" i="4"/>
  <c r="I53" i="4" s="1"/>
  <c r="BE28" i="4"/>
  <c r="O28" i="4"/>
  <c r="O29" i="4" s="1"/>
  <c r="BD29" i="4"/>
  <c r="O12" i="1"/>
  <c r="O13" i="1" s="1"/>
  <c r="BD13" i="1"/>
  <c r="BE12" i="1"/>
  <c r="L24" i="1"/>
  <c r="L25" i="1" s="1"/>
  <c r="BB24" i="1"/>
  <c r="BA25" i="1"/>
  <c r="AW41" i="1"/>
  <c r="H40" i="1"/>
  <c r="H41" i="1" s="1"/>
  <c r="AX40" i="1"/>
  <c r="N16" i="1"/>
  <c r="N17" i="1" s="1"/>
  <c r="BD16" i="1"/>
  <c r="BC17" i="1"/>
  <c r="K28" i="1"/>
  <c r="K29" i="1" s="1"/>
  <c r="AZ29" i="1"/>
  <c r="BA28" i="1"/>
  <c r="AW44" i="1"/>
  <c r="A44" i="1"/>
  <c r="G44" i="1"/>
  <c r="G45" i="1" s="1"/>
  <c r="AV48" i="1"/>
  <c r="AV45" i="1"/>
  <c r="I36" i="1"/>
  <c r="I37" i="1" s="1"/>
  <c r="AY36" i="1"/>
  <c r="AX37" i="1"/>
  <c r="M20" i="1"/>
  <c r="M21" i="1" s="1"/>
  <c r="BB21" i="1"/>
  <c r="BC20" i="1"/>
  <c r="J32" i="1"/>
  <c r="J33" i="1" s="1"/>
  <c r="AZ32" i="1"/>
  <c r="AY33" i="1"/>
  <c r="BF8" i="1"/>
  <c r="Q8" i="1" s="1"/>
  <c r="Q9" i="1" s="1"/>
  <c r="BE9" i="1"/>
  <c r="AV72" i="4" l="1"/>
  <c r="A68" i="4"/>
  <c r="AS71" i="4" s="1"/>
  <c r="AW68" i="4"/>
  <c r="G68" i="4"/>
  <c r="G69" i="4" s="1"/>
  <c r="AV69" i="4"/>
  <c r="AW65" i="4"/>
  <c r="H64" i="4"/>
  <c r="H65" i="4" s="1"/>
  <c r="AX64" i="4"/>
  <c r="AY60" i="4"/>
  <c r="I60" i="4"/>
  <c r="I61" i="4" s="1"/>
  <c r="AX61" i="4"/>
  <c r="AY57" i="4"/>
  <c r="AZ56" i="4"/>
  <c r="J56" i="4"/>
  <c r="J57" i="4" s="1"/>
  <c r="BK16" i="5"/>
  <c r="U16" i="5"/>
  <c r="U17" i="5" s="1"/>
  <c r="BJ17" i="5"/>
  <c r="J60" i="5"/>
  <c r="J61" i="5" s="1"/>
  <c r="AZ60" i="5"/>
  <c r="AY61" i="5"/>
  <c r="AX68" i="5"/>
  <c r="AW69" i="5"/>
  <c r="H68" i="5"/>
  <c r="H69" i="5" s="1"/>
  <c r="BI24" i="5"/>
  <c r="BH25" i="5"/>
  <c r="S24" i="5"/>
  <c r="S25" i="5" s="1"/>
  <c r="V12" i="5"/>
  <c r="V13" i="5" s="1"/>
  <c r="BL12" i="5"/>
  <c r="BK13" i="5"/>
  <c r="N44" i="5"/>
  <c r="N45" i="5" s="1"/>
  <c r="BC45" i="5"/>
  <c r="BD44" i="5"/>
  <c r="AX65" i="5"/>
  <c r="AY64" i="5"/>
  <c r="I64" i="5"/>
  <c r="I65" i="5" s="1"/>
  <c r="BL9" i="5"/>
  <c r="W8" i="5"/>
  <c r="W9" i="5" s="1"/>
  <c r="BM8" i="5"/>
  <c r="BB52" i="5"/>
  <c r="BA53" i="5"/>
  <c r="L52" i="5"/>
  <c r="L53" i="5" s="1"/>
  <c r="Q32" i="5"/>
  <c r="Q33" i="5" s="1"/>
  <c r="BF33" i="5"/>
  <c r="BG32" i="5"/>
  <c r="BE37" i="5"/>
  <c r="BF36" i="5"/>
  <c r="P36" i="5"/>
  <c r="P37" i="5" s="1"/>
  <c r="BD41" i="5"/>
  <c r="BE40" i="5"/>
  <c r="O40" i="5"/>
  <c r="O41" i="5" s="1"/>
  <c r="BA56" i="5"/>
  <c r="K56" i="5"/>
  <c r="K57" i="5" s="1"/>
  <c r="AZ57" i="5"/>
  <c r="AV76" i="5"/>
  <c r="AW72" i="5"/>
  <c r="G72" i="5"/>
  <c r="G73" i="5" s="1"/>
  <c r="AV73" i="5"/>
  <c r="A72" i="5"/>
  <c r="AS75" i="5" s="1"/>
  <c r="BB49" i="5"/>
  <c r="M48" i="5"/>
  <c r="M49" i="5" s="1"/>
  <c r="BC48" i="5"/>
  <c r="BH28" i="5"/>
  <c r="R28" i="5"/>
  <c r="R29" i="5" s="1"/>
  <c r="BG29" i="5"/>
  <c r="T20" i="5"/>
  <c r="T21" i="5" s="1"/>
  <c r="BI21" i="5"/>
  <c r="BJ20" i="5"/>
  <c r="P28" i="4"/>
  <c r="P29" i="4" s="1"/>
  <c r="BE29" i="4"/>
  <c r="BF28" i="4"/>
  <c r="BC37" i="4"/>
  <c r="BD36" i="4"/>
  <c r="N36" i="4"/>
  <c r="N37" i="4" s="1"/>
  <c r="BD33" i="4"/>
  <c r="BE32" i="4"/>
  <c r="O32" i="4"/>
  <c r="O33" i="4" s="1"/>
  <c r="AZ49" i="4"/>
  <c r="K48" i="4"/>
  <c r="K49" i="4" s="1"/>
  <c r="BA48" i="4"/>
  <c r="BI16" i="4"/>
  <c r="BH17" i="4"/>
  <c r="S16" i="4"/>
  <c r="S17" i="4" s="1"/>
  <c r="J52" i="4"/>
  <c r="J53" i="4" s="1"/>
  <c r="AZ52" i="4"/>
  <c r="AY53" i="4"/>
  <c r="BB41" i="4"/>
  <c r="BC40" i="4"/>
  <c r="M40" i="4"/>
  <c r="M41" i="4" s="1"/>
  <c r="BJ12" i="4"/>
  <c r="BI13" i="4"/>
  <c r="T12" i="4"/>
  <c r="T13" i="4" s="1"/>
  <c r="BH20" i="4"/>
  <c r="R20" i="4"/>
  <c r="R21" i="4" s="1"/>
  <c r="BG21" i="4"/>
  <c r="BA45" i="4"/>
  <c r="L44" i="4"/>
  <c r="L45" i="4" s="1"/>
  <c r="BB44" i="4"/>
  <c r="BJ9" i="4"/>
  <c r="BK8" i="4"/>
  <c r="U8" i="4"/>
  <c r="U9" i="4" s="1"/>
  <c r="Q24" i="4"/>
  <c r="Q25" i="4" s="1"/>
  <c r="BF25" i="4"/>
  <c r="BG24" i="4"/>
  <c r="K32" i="1"/>
  <c r="K33" i="1" s="1"/>
  <c r="BA32" i="1"/>
  <c r="AZ33" i="1"/>
  <c r="H44" i="1"/>
  <c r="H45" i="1" s="1"/>
  <c r="AW45" i="1"/>
  <c r="AX44" i="1"/>
  <c r="N20" i="1"/>
  <c r="N21" i="1" s="1"/>
  <c r="BD20" i="1"/>
  <c r="BC21" i="1"/>
  <c r="AW48" i="1"/>
  <c r="G48" i="1"/>
  <c r="G49" i="1" s="1"/>
  <c r="A48" i="1"/>
  <c r="AV52" i="1"/>
  <c r="AV49" i="1"/>
  <c r="L28" i="1"/>
  <c r="L29" i="1" s="1"/>
  <c r="BB28" i="1"/>
  <c r="BA29" i="1"/>
  <c r="I40" i="1"/>
  <c r="I41" i="1" s="1"/>
  <c r="AX41" i="1"/>
  <c r="AY40" i="1"/>
  <c r="M24" i="1"/>
  <c r="M25" i="1" s="1"/>
  <c r="BB25" i="1"/>
  <c r="BC24" i="1"/>
  <c r="J36" i="1"/>
  <c r="J37" i="1" s="1"/>
  <c r="AY37" i="1"/>
  <c r="AZ36" i="1"/>
  <c r="O16" i="1"/>
  <c r="O17" i="1" s="1"/>
  <c r="BE16" i="1"/>
  <c r="BD17" i="1"/>
  <c r="P12" i="1"/>
  <c r="P13" i="1" s="1"/>
  <c r="BF12" i="1"/>
  <c r="BE13" i="1"/>
  <c r="BF9" i="1"/>
  <c r="BG8" i="1"/>
  <c r="R8" i="1" s="1"/>
  <c r="R9" i="1" s="1"/>
  <c r="I64" i="4" l="1"/>
  <c r="I65" i="4" s="1"/>
  <c r="AY64" i="4"/>
  <c r="AX65" i="4"/>
  <c r="H68" i="4"/>
  <c r="H69" i="4" s="1"/>
  <c r="AW69" i="4"/>
  <c r="AX68" i="4"/>
  <c r="K56" i="4"/>
  <c r="K57" i="4" s="1"/>
  <c r="AZ57" i="4"/>
  <c r="BA56" i="4"/>
  <c r="J60" i="4"/>
  <c r="J61" i="4" s="1"/>
  <c r="AY61" i="4"/>
  <c r="AZ60" i="4"/>
  <c r="AV73" i="4"/>
  <c r="AV76" i="4"/>
  <c r="A72" i="4"/>
  <c r="AS75" i="4" s="1"/>
  <c r="AW72" i="4"/>
  <c r="G72" i="4"/>
  <c r="G73" i="4" s="1"/>
  <c r="AV77" i="5"/>
  <c r="A76" i="5"/>
  <c r="AS79" i="5" s="1"/>
  <c r="AV80" i="5"/>
  <c r="AW76" i="5"/>
  <c r="G76" i="5"/>
  <c r="G77" i="5" s="1"/>
  <c r="BF40" i="5"/>
  <c r="P40" i="5"/>
  <c r="P41" i="5" s="1"/>
  <c r="BE41" i="5"/>
  <c r="AZ64" i="5"/>
  <c r="J64" i="5"/>
  <c r="J65" i="5" s="1"/>
  <c r="AY65" i="5"/>
  <c r="BJ21" i="5"/>
  <c r="U20" i="5"/>
  <c r="U21" i="5" s="1"/>
  <c r="BK20" i="5"/>
  <c r="H72" i="5"/>
  <c r="H73" i="5" s="1"/>
  <c r="AW73" i="5"/>
  <c r="AX72" i="5"/>
  <c r="L56" i="5"/>
  <c r="L57" i="5" s="1"/>
  <c r="BB56" i="5"/>
  <c r="BA57" i="5"/>
  <c r="BG33" i="5"/>
  <c r="BH32" i="5"/>
  <c r="R32" i="5"/>
  <c r="R33" i="5" s="1"/>
  <c r="AY68" i="5"/>
  <c r="I68" i="5"/>
  <c r="I69" i="5" s="1"/>
  <c r="AX69" i="5"/>
  <c r="BC52" i="5"/>
  <c r="BB53" i="5"/>
  <c r="M52" i="5"/>
  <c r="M53" i="5" s="1"/>
  <c r="BD45" i="5"/>
  <c r="BE44" i="5"/>
  <c r="O44" i="5"/>
  <c r="O45" i="5" s="1"/>
  <c r="BM12" i="5"/>
  <c r="W12" i="5"/>
  <c r="W13" i="5" s="1"/>
  <c r="BL13" i="5"/>
  <c r="BJ24" i="5"/>
  <c r="BI25" i="5"/>
  <c r="T24" i="5"/>
  <c r="T25" i="5" s="1"/>
  <c r="S28" i="5"/>
  <c r="S29" i="5" s="1"/>
  <c r="BH29" i="5"/>
  <c r="BI28" i="5"/>
  <c r="BD48" i="5"/>
  <c r="N48" i="5"/>
  <c r="N49" i="5" s="1"/>
  <c r="BC49" i="5"/>
  <c r="BG36" i="5"/>
  <c r="Q36" i="5"/>
  <c r="Q37" i="5" s="1"/>
  <c r="BF37" i="5"/>
  <c r="BN8" i="5"/>
  <c r="X8" i="5"/>
  <c r="X9" i="5" s="1"/>
  <c r="BM9" i="5"/>
  <c r="AZ61" i="5"/>
  <c r="BA60" i="5"/>
  <c r="K60" i="5"/>
  <c r="K61" i="5" s="1"/>
  <c r="BK17" i="5"/>
  <c r="V16" i="5"/>
  <c r="V17" i="5" s="1"/>
  <c r="BL16" i="5"/>
  <c r="BF29" i="4"/>
  <c r="Q28" i="4"/>
  <c r="Q29" i="4" s="1"/>
  <c r="BG28" i="4"/>
  <c r="BG25" i="4"/>
  <c r="BH24" i="4"/>
  <c r="R24" i="4"/>
  <c r="R25" i="4" s="1"/>
  <c r="BL8" i="4"/>
  <c r="V8" i="4"/>
  <c r="V9" i="4" s="1"/>
  <c r="BK9" i="4"/>
  <c r="BC41" i="4"/>
  <c r="BD40" i="4"/>
  <c r="N40" i="4"/>
  <c r="N41" i="4" s="1"/>
  <c r="BB45" i="4"/>
  <c r="BC44" i="4"/>
  <c r="M44" i="4"/>
  <c r="M45" i="4" s="1"/>
  <c r="BK12" i="4"/>
  <c r="BJ13" i="4"/>
  <c r="U12" i="4"/>
  <c r="U13" i="4" s="1"/>
  <c r="S20" i="4"/>
  <c r="S21" i="4" s="1"/>
  <c r="BH21" i="4"/>
  <c r="BI20" i="4"/>
  <c r="AZ53" i="4"/>
  <c r="BA52" i="4"/>
  <c r="K52" i="4"/>
  <c r="K53" i="4" s="1"/>
  <c r="T16" i="4"/>
  <c r="T17" i="4" s="1"/>
  <c r="BI17" i="4"/>
  <c r="BJ16" i="4"/>
  <c r="BE36" i="4"/>
  <c r="O36" i="4"/>
  <c r="O37" i="4" s="1"/>
  <c r="BD37" i="4"/>
  <c r="L48" i="4"/>
  <c r="L49" i="4" s="1"/>
  <c r="BA49" i="4"/>
  <c r="BB48" i="4"/>
  <c r="BF32" i="4"/>
  <c r="BE33" i="4"/>
  <c r="P32" i="4"/>
  <c r="P33" i="4" s="1"/>
  <c r="N24" i="1"/>
  <c r="N25" i="1" s="1"/>
  <c r="BD24" i="1"/>
  <c r="BC25" i="1"/>
  <c r="P16" i="1"/>
  <c r="P17" i="1" s="1"/>
  <c r="BE17" i="1"/>
  <c r="BF16" i="1"/>
  <c r="AW52" i="1"/>
  <c r="G52" i="1"/>
  <c r="G53" i="1" s="1"/>
  <c r="A52" i="1"/>
  <c r="AS55" i="1" s="1"/>
  <c r="AV53" i="1"/>
  <c r="O20" i="1"/>
  <c r="O21" i="1" s="1"/>
  <c r="BE20" i="1"/>
  <c r="BD21" i="1"/>
  <c r="Q12" i="1"/>
  <c r="Q13" i="1" s="1"/>
  <c r="BF13" i="1"/>
  <c r="BG12" i="1"/>
  <c r="J40" i="1"/>
  <c r="J41" i="1" s="1"/>
  <c r="AZ40" i="1"/>
  <c r="AY41" i="1"/>
  <c r="M28" i="1"/>
  <c r="M29" i="1" s="1"/>
  <c r="BC28" i="1"/>
  <c r="BB29" i="1"/>
  <c r="K36" i="1"/>
  <c r="K37" i="1" s="1"/>
  <c r="AZ37" i="1"/>
  <c r="BA36" i="1"/>
  <c r="H48" i="1"/>
  <c r="H49" i="1" s="1"/>
  <c r="AX48" i="1"/>
  <c r="AW49" i="1"/>
  <c r="I44" i="1"/>
  <c r="I45" i="1" s="1"/>
  <c r="AY44" i="1"/>
  <c r="AX45" i="1"/>
  <c r="L32" i="1"/>
  <c r="L33" i="1" s="1"/>
  <c r="BB32" i="1"/>
  <c r="BA33" i="1"/>
  <c r="BG9" i="1"/>
  <c r="BH8" i="1"/>
  <c r="S8" i="1" s="1"/>
  <c r="S9" i="1" s="1"/>
  <c r="AW73" i="4" l="1"/>
  <c r="H72" i="4"/>
  <c r="H73" i="4" s="1"/>
  <c r="AX72" i="4"/>
  <c r="BA60" i="4"/>
  <c r="AZ61" i="4"/>
  <c r="K60" i="4"/>
  <c r="K61" i="4" s="1"/>
  <c r="AV80" i="4"/>
  <c r="A76" i="4"/>
  <c r="AS79" i="4" s="1"/>
  <c r="AW76" i="4"/>
  <c r="G76" i="4"/>
  <c r="G77" i="4" s="1"/>
  <c r="AV77" i="4"/>
  <c r="AY68" i="4"/>
  <c r="I68" i="4"/>
  <c r="I69" i="4" s="1"/>
  <c r="AX69" i="4"/>
  <c r="AY65" i="4"/>
  <c r="AZ64" i="4"/>
  <c r="J64" i="4"/>
  <c r="J65" i="4" s="1"/>
  <c r="BA57" i="4"/>
  <c r="BB56" i="4"/>
  <c r="L56" i="4"/>
  <c r="L57" i="4" s="1"/>
  <c r="BF44" i="5"/>
  <c r="P44" i="5"/>
  <c r="P45" i="5" s="1"/>
  <c r="BE45" i="5"/>
  <c r="N52" i="5"/>
  <c r="N53" i="5" s="1"/>
  <c r="BD52" i="5"/>
  <c r="BC53" i="5"/>
  <c r="BB57" i="5"/>
  <c r="BC56" i="5"/>
  <c r="M56" i="5"/>
  <c r="M57" i="5" s="1"/>
  <c r="AW80" i="5"/>
  <c r="AV81" i="5"/>
  <c r="A80" i="5"/>
  <c r="AS83" i="5" s="1"/>
  <c r="AV84" i="5"/>
  <c r="G80" i="5"/>
  <c r="G81" i="5" s="1"/>
  <c r="BE48" i="5"/>
  <c r="O48" i="5"/>
  <c r="O49" i="5" s="1"/>
  <c r="BD49" i="5"/>
  <c r="BI32" i="5"/>
  <c r="BH33" i="5"/>
  <c r="S32" i="5"/>
  <c r="S33" i="5" s="1"/>
  <c r="BL20" i="5"/>
  <c r="BK21" i="5"/>
  <c r="V20" i="5"/>
  <c r="V21" i="5" s="1"/>
  <c r="BF41" i="5"/>
  <c r="Q40" i="5"/>
  <c r="Q41" i="5" s="1"/>
  <c r="BG40" i="5"/>
  <c r="BH36" i="5"/>
  <c r="R36" i="5"/>
  <c r="R37" i="5" s="1"/>
  <c r="BG37" i="5"/>
  <c r="BI29" i="5"/>
  <c r="BJ28" i="5"/>
  <c r="T28" i="5"/>
  <c r="T29" i="5" s="1"/>
  <c r="X12" i="5"/>
  <c r="X13" i="5" s="1"/>
  <c r="BN12" i="5"/>
  <c r="BM13" i="5"/>
  <c r="AX73" i="5"/>
  <c r="I72" i="5"/>
  <c r="I73" i="5" s="1"/>
  <c r="AY72" i="5"/>
  <c r="BA64" i="5"/>
  <c r="K64" i="5"/>
  <c r="K65" i="5" s="1"/>
  <c r="AZ65" i="5"/>
  <c r="BL17" i="5"/>
  <c r="BM16" i="5"/>
  <c r="W16" i="5"/>
  <c r="W17" i="5" s="1"/>
  <c r="BA61" i="5"/>
  <c r="L60" i="5"/>
  <c r="L61" i="5" s="1"/>
  <c r="BB60" i="5"/>
  <c r="BO8" i="5"/>
  <c r="Y8" i="5"/>
  <c r="Y9" i="5" s="1"/>
  <c r="BN9" i="5"/>
  <c r="BK24" i="5"/>
  <c r="BJ25" i="5"/>
  <c r="U24" i="5"/>
  <c r="U25" i="5" s="1"/>
  <c r="J68" i="5"/>
  <c r="J69" i="5" s="1"/>
  <c r="AY69" i="5"/>
  <c r="AZ68" i="5"/>
  <c r="AW77" i="5"/>
  <c r="H76" i="5"/>
  <c r="H77" i="5" s="1"/>
  <c r="AX76" i="5"/>
  <c r="BJ17" i="4"/>
  <c r="U16" i="4"/>
  <c r="U17" i="4" s="1"/>
  <c r="BK16" i="4"/>
  <c r="L52" i="4"/>
  <c r="L53" i="4" s="1"/>
  <c r="BB52" i="4"/>
  <c r="BA53" i="4"/>
  <c r="BE40" i="4"/>
  <c r="O40" i="4"/>
  <c r="O41" i="4" s="1"/>
  <c r="BD41" i="4"/>
  <c r="BM8" i="4"/>
  <c r="BL9" i="4"/>
  <c r="W8" i="4"/>
  <c r="W9" i="4" s="1"/>
  <c r="BH28" i="4"/>
  <c r="BG29" i="4"/>
  <c r="R28" i="4"/>
  <c r="R29" i="4" s="1"/>
  <c r="BK13" i="4"/>
  <c r="V12" i="4"/>
  <c r="V13" i="4" s="1"/>
  <c r="BL12" i="4"/>
  <c r="BG32" i="4"/>
  <c r="Q32" i="4"/>
  <c r="Q33" i="4" s="1"/>
  <c r="BF33" i="4"/>
  <c r="BB49" i="4"/>
  <c r="BC48" i="4"/>
  <c r="M48" i="4"/>
  <c r="M49" i="4" s="1"/>
  <c r="BC45" i="4"/>
  <c r="BD44" i="4"/>
  <c r="N44" i="4"/>
  <c r="N45" i="4" s="1"/>
  <c r="BI21" i="4"/>
  <c r="T20" i="4"/>
  <c r="T21" i="4" s="1"/>
  <c r="BJ20" i="4"/>
  <c r="BI24" i="4"/>
  <c r="BH25" i="4"/>
  <c r="S24" i="4"/>
  <c r="S25" i="4" s="1"/>
  <c r="BF36" i="4"/>
  <c r="P36" i="4"/>
  <c r="P37" i="4" s="1"/>
  <c r="BE37" i="4"/>
  <c r="M32" i="1"/>
  <c r="M33" i="1" s="1"/>
  <c r="BB33" i="1"/>
  <c r="BC32" i="1"/>
  <c r="R12" i="1"/>
  <c r="R13" i="1" s="1"/>
  <c r="BH12" i="1"/>
  <c r="BG13" i="1"/>
  <c r="I48" i="1"/>
  <c r="I49" i="1" s="1"/>
  <c r="AX49" i="1"/>
  <c r="AY48" i="1"/>
  <c r="P20" i="1"/>
  <c r="P21" i="1" s="1"/>
  <c r="BE21" i="1"/>
  <c r="BF20" i="1"/>
  <c r="J44" i="1"/>
  <c r="J45" i="1" s="1"/>
  <c r="AY45" i="1"/>
  <c r="AZ44" i="1"/>
  <c r="K40" i="1"/>
  <c r="K41" i="1" s="1"/>
  <c r="BA40" i="1"/>
  <c r="AZ41" i="1"/>
  <c r="H52" i="1"/>
  <c r="H53" i="1" s="1"/>
  <c r="AX52" i="1"/>
  <c r="AW53" i="1"/>
  <c r="L36" i="1"/>
  <c r="L37" i="1" s="1"/>
  <c r="BB36" i="1"/>
  <c r="BA37" i="1"/>
  <c r="N28" i="1"/>
  <c r="N29" i="1" s="1"/>
  <c r="BC29" i="1"/>
  <c r="BD28" i="1"/>
  <c r="Q16" i="1"/>
  <c r="Q17" i="1" s="1"/>
  <c r="BF17" i="1"/>
  <c r="BG16" i="1"/>
  <c r="O24" i="1"/>
  <c r="O25" i="1" s="1"/>
  <c r="BE24" i="1"/>
  <c r="BD25" i="1"/>
  <c r="BI8" i="1"/>
  <c r="T8" i="1" s="1"/>
  <c r="T9" i="1" s="1"/>
  <c r="BH9" i="1"/>
  <c r="L60" i="4" l="1"/>
  <c r="L61" i="4" s="1"/>
  <c r="BA61" i="4"/>
  <c r="BB60" i="4"/>
  <c r="J68" i="4"/>
  <c r="J69" i="4" s="1"/>
  <c r="AZ68" i="4"/>
  <c r="AY69" i="4"/>
  <c r="M56" i="4"/>
  <c r="M57" i="4" s="1"/>
  <c r="BB57" i="4"/>
  <c r="BC56" i="4"/>
  <c r="AV81" i="4"/>
  <c r="AW80" i="4"/>
  <c r="G80" i="4"/>
  <c r="G81" i="4" s="1"/>
  <c r="AV84" i="4"/>
  <c r="A80" i="4"/>
  <c r="AS83" i="4" s="1"/>
  <c r="AX73" i="4"/>
  <c r="AY72" i="4"/>
  <c r="I72" i="4"/>
  <c r="I73" i="4" s="1"/>
  <c r="K64" i="4"/>
  <c r="K65" i="4" s="1"/>
  <c r="AZ65" i="4"/>
  <c r="BA64" i="4"/>
  <c r="AW77" i="4"/>
  <c r="H76" i="4"/>
  <c r="H77" i="4" s="1"/>
  <c r="AX76" i="4"/>
  <c r="L64" i="5"/>
  <c r="L65" i="5" s="1"/>
  <c r="BA65" i="5"/>
  <c r="BB64" i="5"/>
  <c r="AY73" i="5"/>
  <c r="J72" i="5"/>
  <c r="J73" i="5" s="1"/>
  <c r="AZ72" i="5"/>
  <c r="BK28" i="5"/>
  <c r="U28" i="5"/>
  <c r="U29" i="5" s="1"/>
  <c r="BJ29" i="5"/>
  <c r="S36" i="5"/>
  <c r="S37" i="5" s="1"/>
  <c r="BH37" i="5"/>
  <c r="BI36" i="5"/>
  <c r="P48" i="5"/>
  <c r="P49" i="5" s="1"/>
  <c r="BF48" i="5"/>
  <c r="BE49" i="5"/>
  <c r="AZ69" i="5"/>
  <c r="K68" i="5"/>
  <c r="K69" i="5" s="1"/>
  <c r="BA68" i="5"/>
  <c r="Z8" i="5"/>
  <c r="Z9" i="5" s="1"/>
  <c r="BP8" i="5"/>
  <c r="BO9" i="5"/>
  <c r="H80" i="5"/>
  <c r="H81" i="5" s="1"/>
  <c r="AW81" i="5"/>
  <c r="AX80" i="5"/>
  <c r="BN13" i="5"/>
  <c r="Y12" i="5"/>
  <c r="Y13" i="5" s="1"/>
  <c r="BO12" i="5"/>
  <c r="BG41" i="5"/>
  <c r="R40" i="5"/>
  <c r="R41" i="5" s="1"/>
  <c r="BH40" i="5"/>
  <c r="BJ32" i="5"/>
  <c r="T32" i="5"/>
  <c r="T33" i="5" s="1"/>
  <c r="BI33" i="5"/>
  <c r="AY76" i="5"/>
  <c r="AX77" i="5"/>
  <c r="I76" i="5"/>
  <c r="I77" i="5" s="1"/>
  <c r="BK25" i="5"/>
  <c r="V24" i="5"/>
  <c r="V25" i="5" s="1"/>
  <c r="BL24" i="5"/>
  <c r="BC60" i="5"/>
  <c r="BB61" i="5"/>
  <c r="M60" i="5"/>
  <c r="M61" i="5" s="1"/>
  <c r="BN16" i="5"/>
  <c r="X16" i="5"/>
  <c r="X17" i="5" s="1"/>
  <c r="BM17" i="5"/>
  <c r="BM20" i="5"/>
  <c r="W20" i="5"/>
  <c r="W21" i="5" s="1"/>
  <c r="BL21" i="5"/>
  <c r="AV88" i="5"/>
  <c r="AV85" i="5"/>
  <c r="A84" i="5"/>
  <c r="AS87" i="5" s="1"/>
  <c r="G84" i="5"/>
  <c r="G85" i="5" s="1"/>
  <c r="AW84" i="5"/>
  <c r="BD53" i="5"/>
  <c r="O52" i="5"/>
  <c r="O53" i="5" s="1"/>
  <c r="BE52" i="5"/>
  <c r="BG44" i="5"/>
  <c r="BF45" i="5"/>
  <c r="Q44" i="5"/>
  <c r="Q45" i="5" s="1"/>
  <c r="N56" i="5"/>
  <c r="N57" i="5" s="1"/>
  <c r="BC57" i="5"/>
  <c r="BD56" i="5"/>
  <c r="BJ24" i="4"/>
  <c r="T24" i="4"/>
  <c r="T25" i="4" s="1"/>
  <c r="BI25" i="4"/>
  <c r="N48" i="4"/>
  <c r="N49" i="4" s="1"/>
  <c r="BC49" i="4"/>
  <c r="BD48" i="4"/>
  <c r="R32" i="4"/>
  <c r="R33" i="4" s="1"/>
  <c r="BG33" i="4"/>
  <c r="BH32" i="4"/>
  <c r="BE41" i="4"/>
  <c r="BF40" i="4"/>
  <c r="P40" i="4"/>
  <c r="P41" i="4" s="1"/>
  <c r="BK17" i="4"/>
  <c r="BL16" i="4"/>
  <c r="V16" i="4"/>
  <c r="V17" i="4" s="1"/>
  <c r="Q36" i="4"/>
  <c r="Q37" i="4" s="1"/>
  <c r="BF37" i="4"/>
  <c r="BG36" i="4"/>
  <c r="BK20" i="4"/>
  <c r="BJ21" i="4"/>
  <c r="U20" i="4"/>
  <c r="U21" i="4" s="1"/>
  <c r="O44" i="4"/>
  <c r="O45" i="4" s="1"/>
  <c r="BD45" i="4"/>
  <c r="BE44" i="4"/>
  <c r="BL13" i="4"/>
  <c r="BM12" i="4"/>
  <c r="W12" i="4"/>
  <c r="W13" i="4" s="1"/>
  <c r="X8" i="4"/>
  <c r="X9" i="4" s="1"/>
  <c r="BN8" i="4"/>
  <c r="BM9" i="4"/>
  <c r="BI28" i="4"/>
  <c r="S28" i="4"/>
  <c r="S29" i="4" s="1"/>
  <c r="BH29" i="4"/>
  <c r="BC52" i="4"/>
  <c r="BB53" i="4"/>
  <c r="M52" i="4"/>
  <c r="M53" i="4" s="1"/>
  <c r="O28" i="1"/>
  <c r="O29" i="1" s="1"/>
  <c r="BE28" i="1"/>
  <c r="BD29" i="1"/>
  <c r="M36" i="1"/>
  <c r="M37" i="1" s="1"/>
  <c r="BB37" i="1"/>
  <c r="BC36" i="1"/>
  <c r="I52" i="1"/>
  <c r="I53" i="1" s="1"/>
  <c r="AY52" i="1"/>
  <c r="AX53" i="1"/>
  <c r="Q20" i="1"/>
  <c r="Q21" i="1" s="1"/>
  <c r="BF21" i="1"/>
  <c r="BG20" i="1"/>
  <c r="N32" i="1"/>
  <c r="N33" i="1" s="1"/>
  <c r="BD32" i="1"/>
  <c r="BC33" i="1"/>
  <c r="R16" i="1"/>
  <c r="R17" i="1" s="1"/>
  <c r="BH16" i="1"/>
  <c r="BG17" i="1"/>
  <c r="K44" i="1"/>
  <c r="K45" i="1" s="1"/>
  <c r="AZ45" i="1"/>
  <c r="BA44" i="1"/>
  <c r="P24" i="1"/>
  <c r="P25" i="1" s="1"/>
  <c r="BF24" i="1"/>
  <c r="BE25" i="1"/>
  <c r="L40" i="1"/>
  <c r="L41" i="1" s="1"/>
  <c r="BB40" i="1"/>
  <c r="BA41" i="1"/>
  <c r="J48" i="1"/>
  <c r="J49" i="1" s="1"/>
  <c r="AZ48" i="1"/>
  <c r="AY49" i="1"/>
  <c r="S12" i="1"/>
  <c r="S13" i="1" s="1"/>
  <c r="BI12" i="1"/>
  <c r="BH13" i="1"/>
  <c r="BJ8" i="1"/>
  <c r="U8" i="1" s="1"/>
  <c r="U9" i="1" s="1"/>
  <c r="BI9" i="1"/>
  <c r="L64" i="4" l="1"/>
  <c r="L65" i="4" s="1"/>
  <c r="BB64" i="4"/>
  <c r="BA65" i="4"/>
  <c r="AZ72" i="4"/>
  <c r="J72" i="4"/>
  <c r="J73" i="4" s="1"/>
  <c r="AY73" i="4"/>
  <c r="AY76" i="4"/>
  <c r="I76" i="4"/>
  <c r="I77" i="4" s="1"/>
  <c r="AX77" i="4"/>
  <c r="AW81" i="4"/>
  <c r="H80" i="4"/>
  <c r="H81" i="4" s="1"/>
  <c r="AX80" i="4"/>
  <c r="BC60" i="4"/>
  <c r="M60" i="4"/>
  <c r="M61" i="4" s="1"/>
  <c r="BB61" i="4"/>
  <c r="AV85" i="4"/>
  <c r="AV88" i="4"/>
  <c r="A84" i="4"/>
  <c r="AS87" i="4" s="1"/>
  <c r="AW84" i="4"/>
  <c r="G84" i="4"/>
  <c r="G85" i="4" s="1"/>
  <c r="BD56" i="4"/>
  <c r="N56" i="4"/>
  <c r="N57" i="4" s="1"/>
  <c r="BC57" i="4"/>
  <c r="K68" i="4"/>
  <c r="K69" i="4" s="1"/>
  <c r="AZ69" i="4"/>
  <c r="BA68" i="4"/>
  <c r="BO16" i="5"/>
  <c r="BN17" i="5"/>
  <c r="Y16" i="5"/>
  <c r="Y17" i="5" s="1"/>
  <c r="BE56" i="5"/>
  <c r="BD57" i="5"/>
  <c r="O56" i="5"/>
  <c r="O57" i="5" s="1"/>
  <c r="R44" i="5"/>
  <c r="R45" i="5" s="1"/>
  <c r="BG45" i="5"/>
  <c r="BH44" i="5"/>
  <c r="AX84" i="5"/>
  <c r="AW85" i="5"/>
  <c r="H84" i="5"/>
  <c r="H85" i="5" s="1"/>
  <c r="G88" i="5"/>
  <c r="G89" i="5" s="1"/>
  <c r="AV92" i="5"/>
  <c r="AV89" i="5"/>
  <c r="AW88" i="5"/>
  <c r="A88" i="5"/>
  <c r="AS91" i="5" s="1"/>
  <c r="BL28" i="5"/>
  <c r="BK29" i="5"/>
  <c r="V28" i="5"/>
  <c r="V29" i="5" s="1"/>
  <c r="BB65" i="5"/>
  <c r="BC64" i="5"/>
  <c r="M64" i="5"/>
  <c r="M65" i="5" s="1"/>
  <c r="BE53" i="5"/>
  <c r="P52" i="5"/>
  <c r="P53" i="5" s="1"/>
  <c r="BF52" i="5"/>
  <c r="N60" i="5"/>
  <c r="N61" i="5" s="1"/>
  <c r="BC61" i="5"/>
  <c r="BD60" i="5"/>
  <c r="BB68" i="5"/>
  <c r="L68" i="5"/>
  <c r="L69" i="5" s="1"/>
  <c r="BA69" i="5"/>
  <c r="BF49" i="5"/>
  <c r="Q48" i="5"/>
  <c r="Q49" i="5" s="1"/>
  <c r="BG48" i="5"/>
  <c r="BA72" i="5"/>
  <c r="K72" i="5"/>
  <c r="K73" i="5" s="1"/>
  <c r="AZ73" i="5"/>
  <c r="U32" i="5"/>
  <c r="U33" i="5" s="1"/>
  <c r="BJ33" i="5"/>
  <c r="BK32" i="5"/>
  <c r="Z12" i="5"/>
  <c r="Z13" i="5" s="1"/>
  <c r="BP12" i="5"/>
  <c r="BO13" i="5"/>
  <c r="AX81" i="5"/>
  <c r="I80" i="5"/>
  <c r="I81" i="5" s="1"/>
  <c r="AY80" i="5"/>
  <c r="BL25" i="5"/>
  <c r="W24" i="5"/>
  <c r="W25" i="5" s="1"/>
  <c r="BM24" i="5"/>
  <c r="X20" i="5"/>
  <c r="X21" i="5" s="1"/>
  <c r="BM21" i="5"/>
  <c r="BN20" i="5"/>
  <c r="J76" i="5"/>
  <c r="J77" i="5" s="1"/>
  <c r="AY77" i="5"/>
  <c r="AZ76" i="5"/>
  <c r="BH41" i="5"/>
  <c r="BI40" i="5"/>
  <c r="S40" i="5"/>
  <c r="S41" i="5" s="1"/>
  <c r="BP9" i="5"/>
  <c r="BQ8" i="5"/>
  <c r="AA8" i="5"/>
  <c r="AA9" i="5" s="1"/>
  <c r="BI37" i="5"/>
  <c r="T36" i="5"/>
  <c r="T37" i="5" s="1"/>
  <c r="BJ36" i="5"/>
  <c r="BE45" i="4"/>
  <c r="BF44" i="4"/>
  <c r="P44" i="4"/>
  <c r="P45" i="4" s="1"/>
  <c r="T28" i="4"/>
  <c r="T29" i="4" s="1"/>
  <c r="BI29" i="4"/>
  <c r="BJ28" i="4"/>
  <c r="BL20" i="4"/>
  <c r="V20" i="4"/>
  <c r="V21" i="4" s="1"/>
  <c r="BK21" i="4"/>
  <c r="BF41" i="4"/>
  <c r="BG40" i="4"/>
  <c r="Q40" i="4"/>
  <c r="Q41" i="4" s="1"/>
  <c r="N52" i="4"/>
  <c r="N53" i="4" s="1"/>
  <c r="BD52" i="4"/>
  <c r="BC53" i="4"/>
  <c r="BN12" i="4"/>
  <c r="X12" i="4"/>
  <c r="X13" i="4" s="1"/>
  <c r="BM13" i="4"/>
  <c r="BG37" i="4"/>
  <c r="BH36" i="4"/>
  <c r="R36" i="4"/>
  <c r="R37" i="4" s="1"/>
  <c r="BM16" i="4"/>
  <c r="W16" i="4"/>
  <c r="W17" i="4" s="1"/>
  <c r="BL17" i="4"/>
  <c r="BD49" i="4"/>
  <c r="BE48" i="4"/>
  <c r="O48" i="4"/>
  <c r="O49" i="4" s="1"/>
  <c r="BN9" i="4"/>
  <c r="BO8" i="4"/>
  <c r="Y8" i="4"/>
  <c r="Y9" i="4" s="1"/>
  <c r="BH33" i="4"/>
  <c r="S32" i="4"/>
  <c r="S33" i="4" s="1"/>
  <c r="BI32" i="4"/>
  <c r="U24" i="4"/>
  <c r="U25" i="4" s="1"/>
  <c r="BJ25" i="4"/>
  <c r="BK24" i="4"/>
  <c r="R20" i="1"/>
  <c r="R21" i="1" s="1"/>
  <c r="BH20" i="1"/>
  <c r="BG21" i="1"/>
  <c r="J52" i="1"/>
  <c r="J53" i="1" s="1"/>
  <c r="AY53" i="1"/>
  <c r="AZ52" i="1"/>
  <c r="T12" i="1"/>
  <c r="T13" i="1" s="1"/>
  <c r="BJ12" i="1"/>
  <c r="BI13" i="1"/>
  <c r="Q24" i="1"/>
  <c r="Q25" i="1" s="1"/>
  <c r="BG24" i="1"/>
  <c r="BF25" i="1"/>
  <c r="M40" i="1"/>
  <c r="M41" i="1" s="1"/>
  <c r="BC40" i="1"/>
  <c r="BB41" i="1"/>
  <c r="O32" i="1"/>
  <c r="O33" i="1" s="1"/>
  <c r="BE32" i="1"/>
  <c r="BD33" i="1"/>
  <c r="K48" i="1"/>
  <c r="K49" i="1" s="1"/>
  <c r="BA48" i="1"/>
  <c r="AZ49" i="1"/>
  <c r="L44" i="1"/>
  <c r="L45" i="1" s="1"/>
  <c r="BB44" i="1"/>
  <c r="BA45" i="1"/>
  <c r="S16" i="1"/>
  <c r="S17" i="1" s="1"/>
  <c r="BI16" i="1"/>
  <c r="BH17" i="1"/>
  <c r="N36" i="1"/>
  <c r="N37" i="1" s="1"/>
  <c r="BC37" i="1"/>
  <c r="BD36" i="1"/>
  <c r="P28" i="1"/>
  <c r="P29" i="1" s="1"/>
  <c r="BF28" i="1"/>
  <c r="BE29" i="1"/>
  <c r="BK8" i="1"/>
  <c r="V8" i="1" s="1"/>
  <c r="V9" i="1" s="1"/>
  <c r="BJ9" i="1"/>
  <c r="BA69" i="4" l="1"/>
  <c r="BB68" i="4"/>
  <c r="L68" i="4"/>
  <c r="L69" i="4" s="1"/>
  <c r="AY80" i="4"/>
  <c r="I80" i="4"/>
  <c r="I81" i="4" s="1"/>
  <c r="AX81" i="4"/>
  <c r="BA72" i="4"/>
  <c r="K72" i="4"/>
  <c r="K73" i="4" s="1"/>
  <c r="AZ73" i="4"/>
  <c r="AW85" i="4"/>
  <c r="H84" i="4"/>
  <c r="H85" i="4" s="1"/>
  <c r="AX84" i="4"/>
  <c r="AY77" i="4"/>
  <c r="J76" i="4"/>
  <c r="J77" i="4" s="1"/>
  <c r="AZ76" i="4"/>
  <c r="BB65" i="4"/>
  <c r="M64" i="4"/>
  <c r="M65" i="4" s="1"/>
  <c r="BC64" i="4"/>
  <c r="O56" i="4"/>
  <c r="O57" i="4" s="1"/>
  <c r="BD57" i="4"/>
  <c r="BE56" i="4"/>
  <c r="AV89" i="4"/>
  <c r="AV92" i="4"/>
  <c r="A88" i="4"/>
  <c r="AS91" i="4" s="1"/>
  <c r="AW88" i="4"/>
  <c r="G88" i="4"/>
  <c r="G89" i="4" s="1"/>
  <c r="BC61" i="4"/>
  <c r="BD60" i="4"/>
  <c r="N60" i="4"/>
  <c r="N61" i="4" s="1"/>
  <c r="BK36" i="5"/>
  <c r="BJ37" i="5"/>
  <c r="U36" i="5"/>
  <c r="U37" i="5" s="1"/>
  <c r="AB8" i="5"/>
  <c r="AB9" i="5" s="1"/>
  <c r="BQ9" i="5"/>
  <c r="BR8" i="5"/>
  <c r="BN21" i="5"/>
  <c r="BO20" i="5"/>
  <c r="Y20" i="5"/>
  <c r="Y21" i="5" s="1"/>
  <c r="BC68" i="5"/>
  <c r="BB69" i="5"/>
  <c r="M68" i="5"/>
  <c r="M69" i="5" s="1"/>
  <c r="BG52" i="5"/>
  <c r="BF53" i="5"/>
  <c r="Q52" i="5"/>
  <c r="Q53" i="5" s="1"/>
  <c r="BD64" i="5"/>
  <c r="BC65" i="5"/>
  <c r="N64" i="5"/>
  <c r="N65" i="5" s="1"/>
  <c r="W28" i="5"/>
  <c r="W29" i="5" s="1"/>
  <c r="BL29" i="5"/>
  <c r="BM28" i="5"/>
  <c r="AV96" i="5"/>
  <c r="AV93" i="5"/>
  <c r="A92" i="5"/>
  <c r="AS95" i="5" s="1"/>
  <c r="AW92" i="5"/>
  <c r="G92" i="5"/>
  <c r="G93" i="5" s="1"/>
  <c r="AY84" i="5"/>
  <c r="I84" i="5"/>
  <c r="I85" i="5" s="1"/>
  <c r="AX85" i="5"/>
  <c r="BH45" i="5"/>
  <c r="S44" i="5"/>
  <c r="S45" i="5" s="1"/>
  <c r="BI44" i="5"/>
  <c r="BO17" i="5"/>
  <c r="BP16" i="5"/>
  <c r="Z16" i="5"/>
  <c r="Z17" i="5" s="1"/>
  <c r="AZ77" i="5"/>
  <c r="BA76" i="5"/>
  <c r="K76" i="5"/>
  <c r="K77" i="5" s="1"/>
  <c r="BK33" i="5"/>
  <c r="V32" i="5"/>
  <c r="V33" i="5" s="1"/>
  <c r="BL32" i="5"/>
  <c r="BD61" i="5"/>
  <c r="BE60" i="5"/>
  <c r="O60" i="5"/>
  <c r="O61" i="5" s="1"/>
  <c r="L72" i="5"/>
  <c r="L73" i="5" s="1"/>
  <c r="BA73" i="5"/>
  <c r="BB72" i="5"/>
  <c r="AW89" i="5"/>
  <c r="H88" i="5"/>
  <c r="H89" i="5" s="1"/>
  <c r="AX88" i="5"/>
  <c r="P56" i="5"/>
  <c r="P57" i="5" s="1"/>
  <c r="BF56" i="5"/>
  <c r="BE57" i="5"/>
  <c r="BI41" i="5"/>
  <c r="BJ40" i="5"/>
  <c r="T40" i="5"/>
  <c r="T41" i="5" s="1"/>
  <c r="BN24" i="5"/>
  <c r="BM25" i="5"/>
  <c r="X24" i="5"/>
  <c r="X25" i="5" s="1"/>
  <c r="AZ80" i="5"/>
  <c r="AY81" i="5"/>
  <c r="J80" i="5"/>
  <c r="J81" i="5" s="1"/>
  <c r="BQ12" i="5"/>
  <c r="AA12" i="5"/>
  <c r="AA13" i="5" s="1"/>
  <c r="BP13" i="5"/>
  <c r="BG49" i="5"/>
  <c r="BH48" i="5"/>
  <c r="R48" i="5"/>
  <c r="R49" i="5" s="1"/>
  <c r="BI36" i="4"/>
  <c r="S36" i="4"/>
  <c r="S37" i="4" s="1"/>
  <c r="BH37" i="4"/>
  <c r="BO12" i="4"/>
  <c r="Y12" i="4"/>
  <c r="Y13" i="4" s="1"/>
  <c r="BN13" i="4"/>
  <c r="BG41" i="4"/>
  <c r="BH40" i="4"/>
  <c r="R40" i="4"/>
  <c r="R41" i="4" s="1"/>
  <c r="W20" i="4"/>
  <c r="W21" i="4" s="1"/>
  <c r="BL21" i="4"/>
  <c r="BM20" i="4"/>
  <c r="BK25" i="4"/>
  <c r="V24" i="4"/>
  <c r="V25" i="4" s="1"/>
  <c r="BL24" i="4"/>
  <c r="BE49" i="4"/>
  <c r="P48" i="4"/>
  <c r="P49" i="4" s="1"/>
  <c r="BF48" i="4"/>
  <c r="X16" i="4"/>
  <c r="X17" i="4" s="1"/>
  <c r="BN16" i="4"/>
  <c r="BM17" i="4"/>
  <c r="BD53" i="4"/>
  <c r="BE52" i="4"/>
  <c r="O52" i="4"/>
  <c r="O53" i="4" s="1"/>
  <c r="BJ29" i="4"/>
  <c r="BK28" i="4"/>
  <c r="U28" i="4"/>
  <c r="U29" i="4" s="1"/>
  <c r="BF45" i="4"/>
  <c r="BG44" i="4"/>
  <c r="Q44" i="4"/>
  <c r="Q45" i="4" s="1"/>
  <c r="BJ32" i="4"/>
  <c r="T32" i="4"/>
  <c r="T33" i="4" s="1"/>
  <c r="BI33" i="4"/>
  <c r="BP8" i="4"/>
  <c r="Z8" i="4"/>
  <c r="Z9" i="4" s="1"/>
  <c r="BO9" i="4"/>
  <c r="K52" i="1"/>
  <c r="K53" i="1" s="1"/>
  <c r="AZ53" i="1"/>
  <c r="BA52" i="1"/>
  <c r="S20" i="1"/>
  <c r="S21" i="1" s="1"/>
  <c r="BI20" i="1"/>
  <c r="BH21" i="1"/>
  <c r="O36" i="1"/>
  <c r="O37" i="1" s="1"/>
  <c r="BE36" i="1"/>
  <c r="BD37" i="1"/>
  <c r="T16" i="1"/>
  <c r="T17" i="1" s="1"/>
  <c r="BI17" i="1"/>
  <c r="BJ16" i="1"/>
  <c r="N40" i="1"/>
  <c r="N41" i="1" s="1"/>
  <c r="BD40" i="1"/>
  <c r="BC41" i="1"/>
  <c r="P32" i="1"/>
  <c r="P33" i="1" s="1"/>
  <c r="BE33" i="1"/>
  <c r="BF32" i="1"/>
  <c r="Q28" i="1"/>
  <c r="Q29" i="1" s="1"/>
  <c r="BF29" i="1"/>
  <c r="BG28" i="1"/>
  <c r="L48" i="1"/>
  <c r="L49" i="1" s="1"/>
  <c r="BB48" i="1"/>
  <c r="BA49" i="1"/>
  <c r="M44" i="1"/>
  <c r="M45" i="1" s="1"/>
  <c r="BB45" i="1"/>
  <c r="BC44" i="1"/>
  <c r="R24" i="1"/>
  <c r="R25" i="1" s="1"/>
  <c r="BH24" i="1"/>
  <c r="BG25" i="1"/>
  <c r="U12" i="1"/>
  <c r="U13" i="1" s="1"/>
  <c r="BJ13" i="1"/>
  <c r="BK12" i="1"/>
  <c r="BK9" i="1"/>
  <c r="BL8" i="1"/>
  <c r="W8" i="1" s="1"/>
  <c r="W9" i="1" s="1"/>
  <c r="AX85" i="4" l="1"/>
  <c r="AY84" i="4"/>
  <c r="I84" i="4"/>
  <c r="I85" i="4" s="1"/>
  <c r="J80" i="4"/>
  <c r="J81" i="4" s="1"/>
  <c r="AZ80" i="4"/>
  <c r="AY81" i="4"/>
  <c r="AV93" i="4"/>
  <c r="AW92" i="4"/>
  <c r="G92" i="4"/>
  <c r="G93" i="4" s="1"/>
  <c r="AV96" i="4"/>
  <c r="A92" i="4"/>
  <c r="K76" i="4"/>
  <c r="K77" i="4" s="1"/>
  <c r="BA76" i="4"/>
  <c r="AZ77" i="4"/>
  <c r="L72" i="4"/>
  <c r="L73" i="4" s="1"/>
  <c r="BA73" i="4"/>
  <c r="BB72" i="4"/>
  <c r="BE60" i="4"/>
  <c r="BD61" i="4"/>
  <c r="O60" i="4"/>
  <c r="O61" i="4" s="1"/>
  <c r="BD64" i="4"/>
  <c r="N64" i="4"/>
  <c r="N65" i="4" s="1"/>
  <c r="BC65" i="4"/>
  <c r="M68" i="4"/>
  <c r="M69" i="4" s="1"/>
  <c r="BC68" i="4"/>
  <c r="BB69" i="4"/>
  <c r="AW89" i="4"/>
  <c r="H88" i="4"/>
  <c r="H89" i="4" s="1"/>
  <c r="AX88" i="4"/>
  <c r="BE57" i="4"/>
  <c r="BF56" i="4"/>
  <c r="P56" i="4"/>
  <c r="P57" i="4" s="1"/>
  <c r="BA80" i="5"/>
  <c r="K80" i="5"/>
  <c r="K81" i="5" s="1"/>
  <c r="AZ81" i="5"/>
  <c r="BF57" i="5"/>
  <c r="BG56" i="5"/>
  <c r="Q56" i="5"/>
  <c r="Q57" i="5" s="1"/>
  <c r="BJ44" i="5"/>
  <c r="BI45" i="5"/>
  <c r="T44" i="5"/>
  <c r="T45" i="5" s="1"/>
  <c r="AX92" i="5"/>
  <c r="AW93" i="5"/>
  <c r="H92" i="5"/>
  <c r="H93" i="5" s="1"/>
  <c r="BM29" i="5"/>
  <c r="BN28" i="5"/>
  <c r="X28" i="5"/>
  <c r="X29" i="5" s="1"/>
  <c r="R52" i="5"/>
  <c r="R53" i="5" s="1"/>
  <c r="BH52" i="5"/>
  <c r="BG53" i="5"/>
  <c r="BS8" i="5"/>
  <c r="BR9" i="5"/>
  <c r="AC8" i="5"/>
  <c r="AC9" i="5" s="1"/>
  <c r="BI48" i="5"/>
  <c r="BH49" i="5"/>
  <c r="S48" i="5"/>
  <c r="S49" i="5" s="1"/>
  <c r="BB73" i="5"/>
  <c r="BC72" i="5"/>
  <c r="M72" i="5"/>
  <c r="M73" i="5" s="1"/>
  <c r="BF60" i="5"/>
  <c r="BE61" i="5"/>
  <c r="P60" i="5"/>
  <c r="P61" i="5" s="1"/>
  <c r="BE64" i="5"/>
  <c r="O64" i="5"/>
  <c r="O65" i="5" s="1"/>
  <c r="BD65" i="5"/>
  <c r="BL36" i="5"/>
  <c r="V36" i="5"/>
  <c r="V37" i="5" s="1"/>
  <c r="BK37" i="5"/>
  <c r="AB12" i="5"/>
  <c r="AB13" i="5" s="1"/>
  <c r="BQ13" i="5"/>
  <c r="BR12" i="5"/>
  <c r="BJ41" i="5"/>
  <c r="U40" i="5"/>
  <c r="U41" i="5" s="1"/>
  <c r="BK40" i="5"/>
  <c r="AX89" i="5"/>
  <c r="AY88" i="5"/>
  <c r="I88" i="5"/>
  <c r="I89" i="5" s="1"/>
  <c r="BP17" i="5"/>
  <c r="BQ16" i="5"/>
  <c r="AA16" i="5"/>
  <c r="AA17" i="5" s="1"/>
  <c r="J84" i="5"/>
  <c r="J85" i="5" s="1"/>
  <c r="AY85" i="5"/>
  <c r="AZ84" i="5"/>
  <c r="BP20" i="5"/>
  <c r="Z20" i="5"/>
  <c r="Z21" i="5" s="1"/>
  <c r="BO21" i="5"/>
  <c r="BO24" i="5"/>
  <c r="Y24" i="5"/>
  <c r="Y25" i="5" s="1"/>
  <c r="BN25" i="5"/>
  <c r="BM32" i="5"/>
  <c r="W32" i="5"/>
  <c r="W33" i="5" s="1"/>
  <c r="BL33" i="5"/>
  <c r="L76" i="5"/>
  <c r="L77" i="5" s="1"/>
  <c r="BA77" i="5"/>
  <c r="BB76" i="5"/>
  <c r="G96" i="5"/>
  <c r="G97" i="5" s="1"/>
  <c r="AV97" i="5"/>
  <c r="AW96" i="5"/>
  <c r="AV100" i="5"/>
  <c r="AV104" i="5" s="1"/>
  <c r="A96" i="5"/>
  <c r="AS99" i="5" s="1"/>
  <c r="N68" i="5"/>
  <c r="N69" i="5" s="1"/>
  <c r="BD68" i="5"/>
  <c r="BC69" i="5"/>
  <c r="BL28" i="4"/>
  <c r="V28" i="4"/>
  <c r="V29" i="4" s="1"/>
  <c r="BK29" i="4"/>
  <c r="BN17" i="4"/>
  <c r="BO16" i="4"/>
  <c r="Y16" i="4"/>
  <c r="Y17" i="4" s="1"/>
  <c r="BM21" i="4"/>
  <c r="BN20" i="4"/>
  <c r="X20" i="4"/>
  <c r="X21" i="4" s="1"/>
  <c r="BI40" i="4"/>
  <c r="S40" i="4"/>
  <c r="S41" i="4" s="1"/>
  <c r="BH41" i="4"/>
  <c r="BP12" i="4"/>
  <c r="Z12" i="4"/>
  <c r="Z13" i="4" s="1"/>
  <c r="BO13" i="4"/>
  <c r="P52" i="4"/>
  <c r="P53" i="4" s="1"/>
  <c r="BE53" i="4"/>
  <c r="BF52" i="4"/>
  <c r="BM24" i="4"/>
  <c r="W24" i="4"/>
  <c r="W25" i="4" s="1"/>
  <c r="BL25" i="4"/>
  <c r="BQ8" i="4"/>
  <c r="BP9" i="4"/>
  <c r="AA8" i="4"/>
  <c r="AA9" i="4" s="1"/>
  <c r="BF49" i="4"/>
  <c r="BG48" i="4"/>
  <c r="Q48" i="4"/>
  <c r="Q49" i="4" s="1"/>
  <c r="BK32" i="4"/>
  <c r="U32" i="4"/>
  <c r="U33" i="4" s="1"/>
  <c r="BJ33" i="4"/>
  <c r="BH44" i="4"/>
  <c r="BG45" i="4"/>
  <c r="R44" i="4"/>
  <c r="R45" i="4" s="1"/>
  <c r="BJ36" i="4"/>
  <c r="T36" i="4"/>
  <c r="T37" i="4" s="1"/>
  <c r="BI37" i="4"/>
  <c r="U16" i="1"/>
  <c r="U17" i="1" s="1"/>
  <c r="BK16" i="1"/>
  <c r="BJ17" i="1"/>
  <c r="N44" i="1"/>
  <c r="N45" i="1" s="1"/>
  <c r="BC45" i="1"/>
  <c r="BD44" i="1"/>
  <c r="M48" i="1"/>
  <c r="M49" i="1" s="1"/>
  <c r="BB49" i="1"/>
  <c r="BC48" i="1"/>
  <c r="L52" i="1"/>
  <c r="L53" i="1" s="1"/>
  <c r="BB52" i="1"/>
  <c r="BA53" i="1"/>
  <c r="P36" i="1"/>
  <c r="P37" i="1" s="1"/>
  <c r="BF36" i="1"/>
  <c r="BE37" i="1"/>
  <c r="Q32" i="1"/>
  <c r="Q33" i="1" s="1"/>
  <c r="BG32" i="1"/>
  <c r="BF33" i="1"/>
  <c r="O40" i="1"/>
  <c r="O41" i="1" s="1"/>
  <c r="BD41" i="1"/>
  <c r="BE40" i="1"/>
  <c r="V12" i="1"/>
  <c r="V13" i="1" s="1"/>
  <c r="BK13" i="1"/>
  <c r="BL12" i="1"/>
  <c r="S24" i="1"/>
  <c r="S25" i="1" s="1"/>
  <c r="BH25" i="1"/>
  <c r="BI24" i="1"/>
  <c r="R28" i="1"/>
  <c r="R29" i="1" s="1"/>
  <c r="BG29" i="1"/>
  <c r="BH28" i="1"/>
  <c r="T20" i="1"/>
  <c r="T21" i="1" s="1"/>
  <c r="BI21" i="1"/>
  <c r="BJ20" i="1"/>
  <c r="BL9" i="1"/>
  <c r="BM8" i="1"/>
  <c r="X8" i="1" s="1"/>
  <c r="X9" i="1" s="1"/>
  <c r="AV105" i="5" l="1"/>
  <c r="AW104" i="5"/>
  <c r="G104" i="5"/>
  <c r="G105" i="5" s="1"/>
  <c r="AV108" i="5"/>
  <c r="A104" i="5"/>
  <c r="AS107" i="5" s="1"/>
  <c r="AW93" i="4"/>
  <c r="H92" i="4"/>
  <c r="H93" i="4" s="1"/>
  <c r="AX92" i="4"/>
  <c r="BF57" i="4"/>
  <c r="BG56" i="4"/>
  <c r="Q56" i="4"/>
  <c r="Q57" i="4" s="1"/>
  <c r="P60" i="4"/>
  <c r="P61" i="4" s="1"/>
  <c r="BF60" i="4"/>
  <c r="BE61" i="4"/>
  <c r="AV97" i="4"/>
  <c r="AW96" i="4"/>
  <c r="G96" i="4"/>
  <c r="G97" i="4" s="1"/>
  <c r="AV100" i="4"/>
  <c r="A96" i="4"/>
  <c r="AZ84" i="4"/>
  <c r="J84" i="4"/>
  <c r="J85" i="4" s="1"/>
  <c r="AY85" i="4"/>
  <c r="I88" i="4"/>
  <c r="I89" i="4" s="1"/>
  <c r="AX89" i="4"/>
  <c r="AY88" i="4"/>
  <c r="BC69" i="4"/>
  <c r="BD68" i="4"/>
  <c r="N68" i="4"/>
  <c r="N69" i="4" s="1"/>
  <c r="BE64" i="4"/>
  <c r="BD65" i="4"/>
  <c r="O64" i="4"/>
  <c r="O65" i="4" s="1"/>
  <c r="BC72" i="4"/>
  <c r="M72" i="4"/>
  <c r="M73" i="4" s="1"/>
  <c r="BB73" i="4"/>
  <c r="BB76" i="4"/>
  <c r="L76" i="4"/>
  <c r="L77" i="4" s="1"/>
  <c r="BA77" i="4"/>
  <c r="AZ81" i="4"/>
  <c r="BA80" i="4"/>
  <c r="K80" i="4"/>
  <c r="K81" i="4" s="1"/>
  <c r="BH53" i="5"/>
  <c r="BI52" i="5"/>
  <c r="S52" i="5"/>
  <c r="S53" i="5" s="1"/>
  <c r="BH56" i="5"/>
  <c r="R56" i="5"/>
  <c r="R57" i="5" s="1"/>
  <c r="BG57" i="5"/>
  <c r="L80" i="5"/>
  <c r="L81" i="5" s="1"/>
  <c r="BA81" i="5"/>
  <c r="BB80" i="5"/>
  <c r="AV101" i="5"/>
  <c r="AW100" i="5"/>
  <c r="G100" i="5"/>
  <c r="G101" i="5" s="1"/>
  <c r="A100" i="5"/>
  <c r="AS103" i="5" s="1"/>
  <c r="AZ88" i="5"/>
  <c r="AY89" i="5"/>
  <c r="J88" i="5"/>
  <c r="J89" i="5" s="1"/>
  <c r="BG60" i="5"/>
  <c r="BF61" i="5"/>
  <c r="Q60" i="5"/>
  <c r="Q61" i="5" s="1"/>
  <c r="BO25" i="5"/>
  <c r="Z24" i="5"/>
  <c r="Z25" i="5" s="1"/>
  <c r="BP24" i="5"/>
  <c r="AZ85" i="5"/>
  <c r="K84" i="5"/>
  <c r="K85" i="5" s="1"/>
  <c r="BA84" i="5"/>
  <c r="BQ17" i="5"/>
  <c r="BR16" i="5"/>
  <c r="AB16" i="5"/>
  <c r="AB17" i="5" s="1"/>
  <c r="BR13" i="5"/>
  <c r="BS12" i="5"/>
  <c r="AC12" i="5"/>
  <c r="AC13" i="5" s="1"/>
  <c r="P64" i="5"/>
  <c r="P65" i="5" s="1"/>
  <c r="BF64" i="5"/>
  <c r="BE65" i="5"/>
  <c r="AD8" i="5"/>
  <c r="AD9" i="5" s="1"/>
  <c r="BS9" i="5"/>
  <c r="BT8" i="5"/>
  <c r="BK44" i="5"/>
  <c r="BJ45" i="5"/>
  <c r="U44" i="5"/>
  <c r="U45" i="5" s="1"/>
  <c r="BQ20" i="5"/>
  <c r="AA20" i="5"/>
  <c r="AA21" i="5" s="1"/>
  <c r="BP21" i="5"/>
  <c r="BD69" i="5"/>
  <c r="BE68" i="5"/>
  <c r="O68" i="5"/>
  <c r="O69" i="5" s="1"/>
  <c r="AW97" i="5"/>
  <c r="AX96" i="5"/>
  <c r="H96" i="5"/>
  <c r="H97" i="5" s="1"/>
  <c r="BC76" i="5"/>
  <c r="BB77" i="5"/>
  <c r="M76" i="5"/>
  <c r="M77" i="5" s="1"/>
  <c r="BN32" i="5"/>
  <c r="X32" i="5"/>
  <c r="X33" i="5" s="1"/>
  <c r="BM33" i="5"/>
  <c r="BL40" i="5"/>
  <c r="BK41" i="5"/>
  <c r="V40" i="5"/>
  <c r="V41" i="5" s="1"/>
  <c r="W36" i="5"/>
  <c r="W37" i="5" s="1"/>
  <c r="BL37" i="5"/>
  <c r="BM36" i="5"/>
  <c r="N72" i="5"/>
  <c r="N73" i="5" s="1"/>
  <c r="BC73" i="5"/>
  <c r="BD72" i="5"/>
  <c r="T48" i="5"/>
  <c r="T49" i="5" s="1"/>
  <c r="BJ48" i="5"/>
  <c r="BI49" i="5"/>
  <c r="BN29" i="5"/>
  <c r="BO28" i="5"/>
  <c r="Y28" i="5"/>
  <c r="Y29" i="5" s="1"/>
  <c r="AY92" i="5"/>
  <c r="I92" i="5"/>
  <c r="I93" i="5" s="1"/>
  <c r="AX93" i="5"/>
  <c r="V32" i="4"/>
  <c r="V33" i="4" s="1"/>
  <c r="BK33" i="4"/>
  <c r="BL32" i="4"/>
  <c r="BO20" i="4"/>
  <c r="BN21" i="4"/>
  <c r="Y20" i="4"/>
  <c r="Y21" i="4" s="1"/>
  <c r="BH45" i="4"/>
  <c r="S44" i="4"/>
  <c r="S45" i="4" s="1"/>
  <c r="BI44" i="4"/>
  <c r="BN24" i="4"/>
  <c r="X24" i="4"/>
  <c r="X25" i="4" s="1"/>
  <c r="BM25" i="4"/>
  <c r="U36" i="4"/>
  <c r="U37" i="4" s="1"/>
  <c r="BJ37" i="4"/>
  <c r="BK36" i="4"/>
  <c r="R48" i="4"/>
  <c r="R49" i="4" s="1"/>
  <c r="BH48" i="4"/>
  <c r="BG49" i="4"/>
  <c r="AB8" i="4"/>
  <c r="AB9" i="4" s="1"/>
  <c r="BQ9" i="4"/>
  <c r="BR8" i="4"/>
  <c r="BG52" i="4"/>
  <c r="BF53" i="4"/>
  <c r="Q52" i="4"/>
  <c r="Q53" i="4" s="1"/>
  <c r="BI41" i="4"/>
  <c r="BJ40" i="4"/>
  <c r="T40" i="4"/>
  <c r="T41" i="4" s="1"/>
  <c r="BP13" i="4"/>
  <c r="BQ12" i="4"/>
  <c r="AA12" i="4"/>
  <c r="AA13" i="4" s="1"/>
  <c r="BO17" i="4"/>
  <c r="Z16" i="4"/>
  <c r="Z17" i="4" s="1"/>
  <c r="BP16" i="4"/>
  <c r="BM28" i="4"/>
  <c r="W28" i="4"/>
  <c r="W29" i="4" s="1"/>
  <c r="BL29" i="4"/>
  <c r="W12" i="1"/>
  <c r="W13" i="1" s="1"/>
  <c r="BM12" i="1"/>
  <c r="BL13" i="1"/>
  <c r="T24" i="1"/>
  <c r="T25" i="1" s="1"/>
  <c r="BI25" i="1"/>
  <c r="BJ24" i="1"/>
  <c r="M52" i="1"/>
  <c r="M53" i="1" s="1"/>
  <c r="BB53" i="1"/>
  <c r="BC52" i="1"/>
  <c r="S28" i="1"/>
  <c r="S29" i="1" s="1"/>
  <c r="BI28" i="1"/>
  <c r="BH29" i="1"/>
  <c r="Q36" i="1"/>
  <c r="Q37" i="1" s="1"/>
  <c r="BF37" i="1"/>
  <c r="BG36" i="1"/>
  <c r="O44" i="1"/>
  <c r="O45" i="1" s="1"/>
  <c r="BE44" i="1"/>
  <c r="BD45" i="1"/>
  <c r="V16" i="1"/>
  <c r="V17" i="1" s="1"/>
  <c r="BL16" i="1"/>
  <c r="BK17" i="1"/>
  <c r="U20" i="1"/>
  <c r="U21" i="1" s="1"/>
  <c r="BJ21" i="1"/>
  <c r="BK20" i="1"/>
  <c r="P40" i="1"/>
  <c r="P41" i="1" s="1"/>
  <c r="BE41" i="1"/>
  <c r="BF40" i="1"/>
  <c r="R32" i="1"/>
  <c r="R33" i="1" s="1"/>
  <c r="BH32" i="1"/>
  <c r="BG33" i="1"/>
  <c r="N48" i="1"/>
  <c r="N49" i="1" s="1"/>
  <c r="BD48" i="1"/>
  <c r="BC49" i="1"/>
  <c r="BN8" i="1"/>
  <c r="Y8" i="1" s="1"/>
  <c r="Y9" i="1" s="1"/>
  <c r="BM9" i="1"/>
  <c r="AV109" i="5" l="1"/>
  <c r="AV112" i="5"/>
  <c r="A108" i="5"/>
  <c r="AS111" i="5" s="1"/>
  <c r="AW108" i="5"/>
  <c r="G108" i="5"/>
  <c r="G109" i="5" s="1"/>
  <c r="H104" i="5"/>
  <c r="H105" i="5" s="1"/>
  <c r="AW105" i="5"/>
  <c r="AX104" i="5"/>
  <c r="BF64" i="4"/>
  <c r="P64" i="4"/>
  <c r="P65" i="4" s="1"/>
  <c r="BE65" i="4"/>
  <c r="AY89" i="4"/>
  <c r="AZ88" i="4"/>
  <c r="J88" i="4"/>
  <c r="J89" i="4" s="1"/>
  <c r="BF61" i="4"/>
  <c r="BG60" i="4"/>
  <c r="Q60" i="4"/>
  <c r="Q61" i="4" s="1"/>
  <c r="N72" i="4"/>
  <c r="N73" i="4" s="1"/>
  <c r="BC73" i="4"/>
  <c r="BD72" i="4"/>
  <c r="BA84" i="4"/>
  <c r="K84" i="4"/>
  <c r="K85" i="4" s="1"/>
  <c r="AZ85" i="4"/>
  <c r="AW97" i="4"/>
  <c r="H96" i="4"/>
  <c r="H97" i="4" s="1"/>
  <c r="AX96" i="4"/>
  <c r="AY92" i="4"/>
  <c r="I92" i="4"/>
  <c r="I93" i="4" s="1"/>
  <c r="AX93" i="4"/>
  <c r="BA81" i="4"/>
  <c r="BB80" i="4"/>
  <c r="L80" i="4"/>
  <c r="L81" i="4" s="1"/>
  <c r="BB77" i="4"/>
  <c r="BC76" i="4"/>
  <c r="M76" i="4"/>
  <c r="M77" i="4" s="1"/>
  <c r="BD69" i="4"/>
  <c r="O68" i="4"/>
  <c r="O69" i="4" s="1"/>
  <c r="BE68" i="4"/>
  <c r="AV101" i="4"/>
  <c r="A100" i="4"/>
  <c r="AS103" i="4" s="1"/>
  <c r="AW100" i="4"/>
  <c r="G100" i="4"/>
  <c r="G101" i="4" s="1"/>
  <c r="R56" i="4"/>
  <c r="R57" i="4" s="1"/>
  <c r="BH56" i="4"/>
  <c r="BG57" i="4"/>
  <c r="BM37" i="5"/>
  <c r="BN36" i="5"/>
  <c r="X36" i="5"/>
  <c r="X37" i="5" s="1"/>
  <c r="AY93" i="5"/>
  <c r="J92" i="5"/>
  <c r="J93" i="5" s="1"/>
  <c r="AZ92" i="5"/>
  <c r="BS16" i="5"/>
  <c r="AC16" i="5"/>
  <c r="AC17" i="5" s="1"/>
  <c r="BR17" i="5"/>
  <c r="AX100" i="5"/>
  <c r="AW101" i="5"/>
  <c r="H100" i="5"/>
  <c r="H101" i="5" s="1"/>
  <c r="BD73" i="5"/>
  <c r="BE72" i="5"/>
  <c r="O72" i="5"/>
  <c r="O73" i="5" s="1"/>
  <c r="AY96" i="5"/>
  <c r="I96" i="5"/>
  <c r="I97" i="5" s="1"/>
  <c r="AX97" i="5"/>
  <c r="BJ49" i="5"/>
  <c r="BK48" i="5"/>
  <c r="U48" i="5"/>
  <c r="U49" i="5" s="1"/>
  <c r="N76" i="5"/>
  <c r="N77" i="5" s="1"/>
  <c r="BD76" i="5"/>
  <c r="BC77" i="5"/>
  <c r="V44" i="5"/>
  <c r="V45" i="5" s="1"/>
  <c r="BL44" i="5"/>
  <c r="BK45" i="5"/>
  <c r="AD12" i="5"/>
  <c r="AD13" i="5" s="1"/>
  <c r="BT12" i="5"/>
  <c r="BS13" i="5"/>
  <c r="BP25" i="5"/>
  <c r="BQ24" i="5"/>
  <c r="AA24" i="5"/>
  <c r="AA25" i="5" s="1"/>
  <c r="K88" i="5"/>
  <c r="K89" i="5" s="1"/>
  <c r="AZ89" i="5"/>
  <c r="BA88" i="5"/>
  <c r="BI53" i="5"/>
  <c r="T52" i="5"/>
  <c r="T53" i="5" s="1"/>
  <c r="BJ52" i="5"/>
  <c r="BP28" i="5"/>
  <c r="Z28" i="5"/>
  <c r="Z29" i="5" s="1"/>
  <c r="BO29" i="5"/>
  <c r="BB81" i="5"/>
  <c r="BC80" i="5"/>
  <c r="M80" i="5"/>
  <c r="M81" i="5" s="1"/>
  <c r="Y32" i="5"/>
  <c r="Y33" i="5" s="1"/>
  <c r="BN33" i="5"/>
  <c r="BO32" i="5"/>
  <c r="BE69" i="5"/>
  <c r="P68" i="5"/>
  <c r="P69" i="5" s="1"/>
  <c r="BF68" i="5"/>
  <c r="AB20" i="5"/>
  <c r="AB21" i="5" s="1"/>
  <c r="BQ21" i="5"/>
  <c r="BR20" i="5"/>
  <c r="BT9" i="5"/>
  <c r="AE8" i="5"/>
  <c r="AE9" i="5" s="1"/>
  <c r="BU8" i="5"/>
  <c r="BF65" i="5"/>
  <c r="Q64" i="5"/>
  <c r="Q65" i="5" s="1"/>
  <c r="BG64" i="5"/>
  <c r="BB84" i="5"/>
  <c r="L84" i="5"/>
  <c r="L85" i="5" s="1"/>
  <c r="BA85" i="5"/>
  <c r="R60" i="5"/>
  <c r="R61" i="5" s="1"/>
  <c r="BG61" i="5"/>
  <c r="BH60" i="5"/>
  <c r="BM40" i="5"/>
  <c r="BL41" i="5"/>
  <c r="W40" i="5"/>
  <c r="W41" i="5" s="1"/>
  <c r="BI56" i="5"/>
  <c r="S56" i="5"/>
  <c r="S57" i="5" s="1"/>
  <c r="BH57" i="5"/>
  <c r="R52" i="4"/>
  <c r="R53" i="4" s="1"/>
  <c r="BH52" i="4"/>
  <c r="BG53" i="4"/>
  <c r="Y24" i="4"/>
  <c r="Y25" i="4" s="1"/>
  <c r="BN25" i="4"/>
  <c r="BO24" i="4"/>
  <c r="BR9" i="4"/>
  <c r="BS8" i="4"/>
  <c r="AC8" i="4"/>
  <c r="AC9" i="4" s="1"/>
  <c r="BI48" i="4"/>
  <c r="BH49" i="4"/>
  <c r="S48" i="4"/>
  <c r="S49" i="4" s="1"/>
  <c r="BP20" i="4"/>
  <c r="Z20" i="4"/>
  <c r="Z21" i="4" s="1"/>
  <c r="BO21" i="4"/>
  <c r="X28" i="4"/>
  <c r="X29" i="4" s="1"/>
  <c r="BM29" i="4"/>
  <c r="BN28" i="4"/>
  <c r="BJ41" i="4"/>
  <c r="U40" i="4"/>
  <c r="U41" i="4" s="1"/>
  <c r="BK40" i="4"/>
  <c r="BQ16" i="4"/>
  <c r="BP17" i="4"/>
  <c r="AA16" i="4"/>
  <c r="AA17" i="4" s="1"/>
  <c r="BQ13" i="4"/>
  <c r="BR12" i="4"/>
  <c r="AB12" i="4"/>
  <c r="AB13" i="4" s="1"/>
  <c r="BI45" i="4"/>
  <c r="T44" i="4"/>
  <c r="T45" i="4" s="1"/>
  <c r="BJ44" i="4"/>
  <c r="BK37" i="4"/>
  <c r="BL36" i="4"/>
  <c r="V36" i="4"/>
  <c r="V37" i="4" s="1"/>
  <c r="BL33" i="4"/>
  <c r="BM32" i="4"/>
  <c r="W32" i="4"/>
  <c r="W33" i="4" s="1"/>
  <c r="O48" i="1"/>
  <c r="O49" i="1" s="1"/>
  <c r="BE48" i="1"/>
  <c r="BD49" i="1"/>
  <c r="V20" i="1"/>
  <c r="V21" i="1" s="1"/>
  <c r="BK21" i="1"/>
  <c r="BL20" i="1"/>
  <c r="W16" i="1"/>
  <c r="W17" i="1" s="1"/>
  <c r="BL17" i="1"/>
  <c r="BM16" i="1"/>
  <c r="Q40" i="1"/>
  <c r="Q41" i="1" s="1"/>
  <c r="BF41" i="1"/>
  <c r="BG40" i="1"/>
  <c r="R36" i="1"/>
  <c r="R37" i="1" s="1"/>
  <c r="BG37" i="1"/>
  <c r="BH36" i="1"/>
  <c r="T28" i="1"/>
  <c r="T29" i="1" s="1"/>
  <c r="BJ28" i="1"/>
  <c r="BI29" i="1"/>
  <c r="U24" i="1"/>
  <c r="U25" i="1" s="1"/>
  <c r="BK24" i="1"/>
  <c r="BJ25" i="1"/>
  <c r="X12" i="1"/>
  <c r="X13" i="1" s="1"/>
  <c r="BM13" i="1"/>
  <c r="BN12" i="1"/>
  <c r="S32" i="1"/>
  <c r="S33" i="1" s="1"/>
  <c r="BH33" i="1"/>
  <c r="BI32" i="1"/>
  <c r="P44" i="1"/>
  <c r="P45" i="1" s="1"/>
  <c r="BF44" i="1"/>
  <c r="BE45" i="1"/>
  <c r="N52" i="1"/>
  <c r="N53" i="1" s="1"/>
  <c r="BC53" i="1"/>
  <c r="BD52" i="1"/>
  <c r="BN9" i="1"/>
  <c r="BO8" i="1"/>
  <c r="Z8" i="1" s="1"/>
  <c r="Z9" i="1" s="1"/>
  <c r="AY104" i="5" l="1"/>
  <c r="AX105" i="5"/>
  <c r="I104" i="5"/>
  <c r="I105" i="5" s="1"/>
  <c r="AW109" i="5"/>
  <c r="H108" i="5"/>
  <c r="H109" i="5" s="1"/>
  <c r="AX108" i="5"/>
  <c r="AV113" i="5"/>
  <c r="AV116" i="5"/>
  <c r="A112" i="5"/>
  <c r="AS115" i="5" s="1"/>
  <c r="AW112" i="5"/>
  <c r="G112" i="5"/>
  <c r="G113" i="5" s="1"/>
  <c r="O72" i="4"/>
  <c r="O73" i="4" s="1"/>
  <c r="BD73" i="4"/>
  <c r="BE72" i="4"/>
  <c r="BH60" i="4"/>
  <c r="R60" i="4"/>
  <c r="R61" i="4" s="1"/>
  <c r="BG61" i="4"/>
  <c r="BI56" i="4"/>
  <c r="S56" i="4"/>
  <c r="S57" i="4" s="1"/>
  <c r="BH57" i="4"/>
  <c r="M80" i="4"/>
  <c r="M81" i="4" s="1"/>
  <c r="BB81" i="4"/>
  <c r="BC80" i="4"/>
  <c r="AY93" i="4"/>
  <c r="J92" i="4"/>
  <c r="J93" i="4" s="1"/>
  <c r="AZ92" i="4"/>
  <c r="BE69" i="4"/>
  <c r="BF68" i="4"/>
  <c r="P68" i="4"/>
  <c r="P69" i="4" s="1"/>
  <c r="BC77" i="4"/>
  <c r="BD76" i="4"/>
  <c r="N76" i="4"/>
  <c r="N77" i="4" s="1"/>
  <c r="AY96" i="4"/>
  <c r="I96" i="4"/>
  <c r="I97" i="4" s="1"/>
  <c r="AX97" i="4"/>
  <c r="AW101" i="4"/>
  <c r="H100" i="4"/>
  <c r="H101" i="4" s="1"/>
  <c r="AX100" i="4"/>
  <c r="BA85" i="4"/>
  <c r="BB84" i="4"/>
  <c r="L84" i="4"/>
  <c r="L85" i="4" s="1"/>
  <c r="AZ89" i="4"/>
  <c r="BA88" i="4"/>
  <c r="K88" i="4"/>
  <c r="K89" i="4" s="1"/>
  <c r="BF65" i="4"/>
  <c r="Q64" i="4"/>
  <c r="Q65" i="4" s="1"/>
  <c r="BG64" i="4"/>
  <c r="BH61" i="5"/>
  <c r="S60" i="5"/>
  <c r="S61" i="5" s="1"/>
  <c r="BI60" i="5"/>
  <c r="BR21" i="5"/>
  <c r="AC20" i="5"/>
  <c r="AC21" i="5" s="1"/>
  <c r="BS20" i="5"/>
  <c r="P72" i="5"/>
  <c r="P73" i="5" s="1"/>
  <c r="BE73" i="5"/>
  <c r="BF72" i="5"/>
  <c r="BC84" i="5"/>
  <c r="BB85" i="5"/>
  <c r="M84" i="5"/>
  <c r="M85" i="5" s="1"/>
  <c r="BV8" i="5"/>
  <c r="AF8" i="5"/>
  <c r="AF9" i="5" s="1"/>
  <c r="BU9" i="5"/>
  <c r="BU12" i="5"/>
  <c r="AE12" i="5"/>
  <c r="AE13" i="5" s="1"/>
  <c r="BT13" i="5"/>
  <c r="AY100" i="5"/>
  <c r="I100" i="5"/>
  <c r="I101" i="5" s="1"/>
  <c r="AX101" i="5"/>
  <c r="AZ93" i="5"/>
  <c r="K92" i="5"/>
  <c r="K93" i="5" s="1"/>
  <c r="BA92" i="5"/>
  <c r="BO33" i="5"/>
  <c r="Z32" i="5"/>
  <c r="Z33" i="5" s="1"/>
  <c r="BP32" i="5"/>
  <c r="BD80" i="5"/>
  <c r="N80" i="5"/>
  <c r="N81" i="5" s="1"/>
  <c r="BC81" i="5"/>
  <c r="AA28" i="5"/>
  <c r="AA29" i="5" s="1"/>
  <c r="BP29" i="5"/>
  <c r="BQ28" i="5"/>
  <c r="BA89" i="5"/>
  <c r="BB88" i="5"/>
  <c r="L88" i="5"/>
  <c r="L89" i="5" s="1"/>
  <c r="BQ25" i="5"/>
  <c r="BR24" i="5"/>
  <c r="AB24" i="5"/>
  <c r="AB25" i="5" s="1"/>
  <c r="BO36" i="5"/>
  <c r="BN37" i="5"/>
  <c r="Y36" i="5"/>
  <c r="Y37" i="5" s="1"/>
  <c r="BG65" i="5"/>
  <c r="R64" i="5"/>
  <c r="R65" i="5" s="1"/>
  <c r="BH64" i="5"/>
  <c r="V48" i="5"/>
  <c r="V49" i="5" s="1"/>
  <c r="BK49" i="5"/>
  <c r="BL48" i="5"/>
  <c r="AZ96" i="5"/>
  <c r="J96" i="5"/>
  <c r="J97" i="5" s="1"/>
  <c r="AY97" i="5"/>
  <c r="T56" i="5"/>
  <c r="T57" i="5" s="1"/>
  <c r="BI57" i="5"/>
  <c r="BJ56" i="5"/>
  <c r="BN40" i="5"/>
  <c r="BM41" i="5"/>
  <c r="X40" i="5"/>
  <c r="X41" i="5" s="1"/>
  <c r="BG68" i="5"/>
  <c r="Q68" i="5"/>
  <c r="Q69" i="5" s="1"/>
  <c r="BF69" i="5"/>
  <c r="BK52" i="5"/>
  <c r="BJ53" i="5"/>
  <c r="U52" i="5"/>
  <c r="U53" i="5" s="1"/>
  <c r="BD77" i="5"/>
  <c r="O76" i="5"/>
  <c r="O77" i="5" s="1"/>
  <c r="BE76" i="5"/>
  <c r="BL45" i="5"/>
  <c r="W44" i="5"/>
  <c r="W45" i="5" s="1"/>
  <c r="BM44" i="5"/>
  <c r="BS17" i="5"/>
  <c r="AD16" i="5"/>
  <c r="AD17" i="5" s="1"/>
  <c r="BT16" i="5"/>
  <c r="AD8" i="4"/>
  <c r="AD9" i="4" s="1"/>
  <c r="BT8" i="4"/>
  <c r="BS9" i="4"/>
  <c r="BM36" i="4"/>
  <c r="W36" i="4"/>
  <c r="W37" i="4" s="1"/>
  <c r="BL37" i="4"/>
  <c r="BM33" i="4"/>
  <c r="BN32" i="4"/>
  <c r="X32" i="4"/>
  <c r="X33" i="4" s="1"/>
  <c r="BJ45" i="4"/>
  <c r="BK44" i="4"/>
  <c r="U44" i="4"/>
  <c r="U45" i="4" s="1"/>
  <c r="BS12" i="4"/>
  <c r="AC12" i="4"/>
  <c r="AC13" i="4" s="1"/>
  <c r="BR13" i="4"/>
  <c r="AB16" i="4"/>
  <c r="AB17" i="4" s="1"/>
  <c r="BQ17" i="4"/>
  <c r="BR16" i="4"/>
  <c r="BN29" i="4"/>
  <c r="Y28" i="4"/>
  <c r="Y29" i="4" s="1"/>
  <c r="BO28" i="4"/>
  <c r="BJ48" i="4"/>
  <c r="BI49" i="4"/>
  <c r="T48" i="4"/>
  <c r="T49" i="4" s="1"/>
  <c r="BO25" i="4"/>
  <c r="BP24" i="4"/>
  <c r="Z24" i="4"/>
  <c r="Z25" i="4" s="1"/>
  <c r="BH53" i="4"/>
  <c r="BI52" i="4"/>
  <c r="S52" i="4"/>
  <c r="S53" i="4" s="1"/>
  <c r="BK41" i="4"/>
  <c r="V40" i="4"/>
  <c r="V41" i="4" s="1"/>
  <c r="BL40" i="4"/>
  <c r="AA20" i="4"/>
  <c r="AA21" i="4" s="1"/>
  <c r="BP21" i="4"/>
  <c r="BQ20" i="4"/>
  <c r="Y12" i="1"/>
  <c r="Y13" i="1" s="1"/>
  <c r="BN13" i="1"/>
  <c r="BO12" i="1"/>
  <c r="V24" i="1"/>
  <c r="V25" i="1" s="1"/>
  <c r="BK25" i="1"/>
  <c r="BL24" i="1"/>
  <c r="R40" i="1"/>
  <c r="R41" i="1" s="1"/>
  <c r="BH40" i="1"/>
  <c r="BG41" i="1"/>
  <c r="T32" i="1"/>
  <c r="T33" i="1" s="1"/>
  <c r="BI33" i="1"/>
  <c r="BJ32" i="1"/>
  <c r="S36" i="1"/>
  <c r="S37" i="1" s="1"/>
  <c r="BI36" i="1"/>
  <c r="BH37" i="1"/>
  <c r="W20" i="1"/>
  <c r="W21" i="1" s="1"/>
  <c r="BM20" i="1"/>
  <c r="BL21" i="1"/>
  <c r="P48" i="1"/>
  <c r="P49" i="1" s="1"/>
  <c r="BE49" i="1"/>
  <c r="BF48" i="1"/>
  <c r="O52" i="1"/>
  <c r="O53" i="1" s="1"/>
  <c r="BE52" i="1"/>
  <c r="BD53" i="1"/>
  <c r="Q44" i="1"/>
  <c r="Q45" i="1" s="1"/>
  <c r="BF45" i="1"/>
  <c r="BG44" i="1"/>
  <c r="U28" i="1"/>
  <c r="U29" i="1" s="1"/>
  <c r="BJ29" i="1"/>
  <c r="BK28" i="1"/>
  <c r="X16" i="1"/>
  <c r="X17" i="1" s="1"/>
  <c r="BN16" i="1"/>
  <c r="BM17" i="1"/>
  <c r="BP8" i="1"/>
  <c r="AA8" i="1" s="1"/>
  <c r="AA9" i="1" s="1"/>
  <c r="BO9" i="1"/>
  <c r="AV120" i="5" l="1"/>
  <c r="A116" i="5"/>
  <c r="AS119" i="5" s="1"/>
  <c r="AW116" i="5"/>
  <c r="G116" i="5"/>
  <c r="G117" i="5" s="1"/>
  <c r="AV117" i="5"/>
  <c r="AW113" i="5"/>
  <c r="H112" i="5"/>
  <c r="H113" i="5" s="1"/>
  <c r="AX112" i="5"/>
  <c r="I108" i="5"/>
  <c r="I109" i="5" s="1"/>
  <c r="AX109" i="5"/>
  <c r="AY108" i="5"/>
  <c r="AY105" i="5"/>
  <c r="AZ104" i="5"/>
  <c r="J104" i="5"/>
  <c r="J105" i="5" s="1"/>
  <c r="R64" i="4"/>
  <c r="R65" i="4" s="1"/>
  <c r="BH64" i="4"/>
  <c r="BG65" i="4"/>
  <c r="L88" i="4"/>
  <c r="L89" i="4" s="1"/>
  <c r="BA89" i="4"/>
  <c r="BB88" i="4"/>
  <c r="O76" i="4"/>
  <c r="O77" i="4" s="1"/>
  <c r="BD77" i="4"/>
  <c r="BE76" i="4"/>
  <c r="BC81" i="4"/>
  <c r="N80" i="4"/>
  <c r="N81" i="4" s="1"/>
  <c r="BD80" i="4"/>
  <c r="BH61" i="4"/>
  <c r="BI60" i="4"/>
  <c r="S60" i="4"/>
  <c r="S61" i="4" s="1"/>
  <c r="AX101" i="4"/>
  <c r="AY100" i="4"/>
  <c r="I100" i="4"/>
  <c r="I101" i="4" s="1"/>
  <c r="K92" i="4"/>
  <c r="K93" i="4" s="1"/>
  <c r="BA92" i="4"/>
  <c r="AZ93" i="4"/>
  <c r="BI57" i="4"/>
  <c r="T56" i="4"/>
  <c r="T57" i="4" s="1"/>
  <c r="BJ56" i="4"/>
  <c r="P72" i="4"/>
  <c r="P73" i="4" s="1"/>
  <c r="BE73" i="4"/>
  <c r="BF72" i="4"/>
  <c r="J96" i="4"/>
  <c r="J97" i="4" s="1"/>
  <c r="AZ96" i="4"/>
  <c r="AY97" i="4"/>
  <c r="BC84" i="4"/>
  <c r="BB85" i="4"/>
  <c r="M84" i="4"/>
  <c r="M85" i="4" s="1"/>
  <c r="BG68" i="4"/>
  <c r="Q68" i="4"/>
  <c r="Q69" i="4" s="1"/>
  <c r="BF69" i="4"/>
  <c r="BT17" i="5"/>
  <c r="BU16" i="5"/>
  <c r="AE16" i="5"/>
  <c r="AE17" i="5" s="1"/>
  <c r="BM48" i="5"/>
  <c r="BL49" i="5"/>
  <c r="W48" i="5"/>
  <c r="W49" i="5" s="1"/>
  <c r="BP36" i="5"/>
  <c r="Z36" i="5"/>
  <c r="Z37" i="5" s="1"/>
  <c r="BO37" i="5"/>
  <c r="BE80" i="5"/>
  <c r="BD81" i="5"/>
  <c r="O80" i="5"/>
  <c r="O81" i="5" s="1"/>
  <c r="BA93" i="5"/>
  <c r="BB92" i="5"/>
  <c r="L92" i="5"/>
  <c r="L93" i="5" s="1"/>
  <c r="AF12" i="5"/>
  <c r="AF13" i="5" s="1"/>
  <c r="BV12" i="5"/>
  <c r="BU13" i="5"/>
  <c r="BQ32" i="5"/>
  <c r="BP33" i="5"/>
  <c r="AA32" i="5"/>
  <c r="AA33" i="5" s="1"/>
  <c r="AY101" i="5"/>
  <c r="AZ100" i="5"/>
  <c r="J100" i="5"/>
  <c r="J101" i="5" s="1"/>
  <c r="BJ60" i="5"/>
  <c r="T60" i="5"/>
  <c r="T61" i="5" s="1"/>
  <c r="BI61" i="5"/>
  <c r="BS24" i="5"/>
  <c r="AC24" i="5"/>
  <c r="AC25" i="5" s="1"/>
  <c r="BR25" i="5"/>
  <c r="N84" i="5"/>
  <c r="N85" i="5" s="1"/>
  <c r="BD84" i="5"/>
  <c r="BC85" i="5"/>
  <c r="BT20" i="5"/>
  <c r="BS21" i="5"/>
  <c r="AD20" i="5"/>
  <c r="AD21" i="5" s="1"/>
  <c r="BN41" i="5"/>
  <c r="Y40" i="5"/>
  <c r="Y41" i="5" s="1"/>
  <c r="BO40" i="5"/>
  <c r="BB89" i="5"/>
  <c r="M88" i="5"/>
  <c r="M89" i="5" s="1"/>
  <c r="BC88" i="5"/>
  <c r="BF76" i="5"/>
  <c r="BE77" i="5"/>
  <c r="P76" i="5"/>
  <c r="P77" i="5" s="1"/>
  <c r="R68" i="5"/>
  <c r="R69" i="5" s="1"/>
  <c r="BH68" i="5"/>
  <c r="BG69" i="5"/>
  <c r="BJ57" i="5"/>
  <c r="BK56" i="5"/>
  <c r="U56" i="5"/>
  <c r="U57" i="5" s="1"/>
  <c r="BM45" i="5"/>
  <c r="X44" i="5"/>
  <c r="X45" i="5" s="1"/>
  <c r="BN44" i="5"/>
  <c r="V52" i="5"/>
  <c r="V53" i="5" s="1"/>
  <c r="BL52" i="5"/>
  <c r="BK53" i="5"/>
  <c r="K96" i="5"/>
  <c r="K97" i="5" s="1"/>
  <c r="AZ97" i="5"/>
  <c r="BA96" i="5"/>
  <c r="BI64" i="5"/>
  <c r="S64" i="5"/>
  <c r="S65" i="5" s="1"/>
  <c r="BH65" i="5"/>
  <c r="BQ29" i="5"/>
  <c r="AB28" i="5"/>
  <c r="AB29" i="5" s="1"/>
  <c r="BR28" i="5"/>
  <c r="BW8" i="5"/>
  <c r="BV9" i="5"/>
  <c r="AG8" i="5"/>
  <c r="AG9" i="5" s="1"/>
  <c r="BF73" i="5"/>
  <c r="Q72" i="5"/>
  <c r="Q73" i="5" s="1"/>
  <c r="BG72" i="5"/>
  <c r="BQ21" i="4"/>
  <c r="AB20" i="4"/>
  <c r="AB21" i="4" s="1"/>
  <c r="BR20" i="4"/>
  <c r="BO32" i="4"/>
  <c r="Y32" i="4"/>
  <c r="Y33" i="4" s="1"/>
  <c r="BN33" i="4"/>
  <c r="BN36" i="4"/>
  <c r="X36" i="4"/>
  <c r="X37" i="4" s="1"/>
  <c r="BM37" i="4"/>
  <c r="BL44" i="4"/>
  <c r="V44" i="4"/>
  <c r="V45" i="4" s="1"/>
  <c r="BK45" i="4"/>
  <c r="BQ24" i="4"/>
  <c r="BP25" i="4"/>
  <c r="AA24" i="4"/>
  <c r="AA25" i="4" s="1"/>
  <c r="BJ49" i="4"/>
  <c r="BK48" i="4"/>
  <c r="U48" i="4"/>
  <c r="U49" i="4" s="1"/>
  <c r="BR17" i="4"/>
  <c r="BS16" i="4"/>
  <c r="AC16" i="4"/>
  <c r="AC17" i="4" s="1"/>
  <c r="BU8" i="4"/>
  <c r="BT9" i="4"/>
  <c r="AE8" i="4"/>
  <c r="AE9" i="4" s="1"/>
  <c r="BM40" i="4"/>
  <c r="W40" i="4"/>
  <c r="W41" i="4" s="1"/>
  <c r="BL41" i="4"/>
  <c r="T52" i="4"/>
  <c r="T53" i="4" s="1"/>
  <c r="BJ52" i="4"/>
  <c r="BI53" i="4"/>
  <c r="BP28" i="4"/>
  <c r="BO29" i="4"/>
  <c r="Z28" i="4"/>
  <c r="Z29" i="4" s="1"/>
  <c r="AD12" i="4"/>
  <c r="AD13" i="4" s="1"/>
  <c r="BT12" i="4"/>
  <c r="BS13" i="4"/>
  <c r="U32" i="1"/>
  <c r="U33" i="1" s="1"/>
  <c r="BK32" i="1"/>
  <c r="BJ33" i="1"/>
  <c r="S40" i="1"/>
  <c r="S41" i="1" s="1"/>
  <c r="BI40" i="1"/>
  <c r="BH41" i="1"/>
  <c r="Y16" i="1"/>
  <c r="Y17" i="1" s="1"/>
  <c r="BO16" i="1"/>
  <c r="BN17" i="1"/>
  <c r="R44" i="1"/>
  <c r="R45" i="1" s="1"/>
  <c r="BH44" i="1"/>
  <c r="BG45" i="1"/>
  <c r="P52" i="1"/>
  <c r="P53" i="1" s="1"/>
  <c r="BE53" i="1"/>
  <c r="BF52" i="1"/>
  <c r="Z12" i="1"/>
  <c r="Z13" i="1" s="1"/>
  <c r="BP12" i="1"/>
  <c r="BO13" i="1"/>
  <c r="V28" i="1"/>
  <c r="V29" i="1" s="1"/>
  <c r="BL28" i="1"/>
  <c r="BK29" i="1"/>
  <c r="T36" i="1"/>
  <c r="T37" i="1" s="1"/>
  <c r="BJ36" i="1"/>
  <c r="BI37" i="1"/>
  <c r="W24" i="1"/>
  <c r="W25" i="1" s="1"/>
  <c r="BL25" i="1"/>
  <c r="BM24" i="1"/>
  <c r="Q48" i="1"/>
  <c r="Q49" i="1" s="1"/>
  <c r="BG48" i="1"/>
  <c r="BF49" i="1"/>
  <c r="X20" i="1"/>
  <c r="X21" i="1" s="1"/>
  <c r="BN20" i="1"/>
  <c r="BM21" i="1"/>
  <c r="BQ8" i="1"/>
  <c r="AB8" i="1" s="1"/>
  <c r="AB9" i="1" s="1"/>
  <c r="BP9" i="1"/>
  <c r="AY112" i="5" l="1"/>
  <c r="I112" i="5"/>
  <c r="I113" i="5" s="1"/>
  <c r="AX113" i="5"/>
  <c r="AY109" i="5"/>
  <c r="J108" i="5"/>
  <c r="J109" i="5" s="1"/>
  <c r="AZ108" i="5"/>
  <c r="AW117" i="5"/>
  <c r="H116" i="5"/>
  <c r="H117" i="5" s="1"/>
  <c r="AX116" i="5"/>
  <c r="K104" i="5"/>
  <c r="K105" i="5" s="1"/>
  <c r="AZ105" i="5"/>
  <c r="BA104" i="5"/>
  <c r="AV121" i="5"/>
  <c r="AV124" i="5"/>
  <c r="A120" i="5"/>
  <c r="AS123" i="5" s="1"/>
  <c r="AW120" i="5"/>
  <c r="G120" i="5"/>
  <c r="G121" i="5" s="1"/>
  <c r="BJ57" i="4"/>
  <c r="BK56" i="4"/>
  <c r="U56" i="4"/>
  <c r="U57" i="4" s="1"/>
  <c r="BB92" i="4"/>
  <c r="L92" i="4"/>
  <c r="L93" i="4" s="1"/>
  <c r="BA93" i="4"/>
  <c r="O80" i="4"/>
  <c r="O81" i="4" s="1"/>
  <c r="BD81" i="4"/>
  <c r="BE80" i="4"/>
  <c r="N84" i="4"/>
  <c r="N85" i="4" s="1"/>
  <c r="BD84" i="4"/>
  <c r="BC85" i="4"/>
  <c r="BG72" i="4"/>
  <c r="Q72" i="4"/>
  <c r="Q73" i="4" s="1"/>
  <c r="BF73" i="4"/>
  <c r="BH68" i="4"/>
  <c r="R68" i="4"/>
  <c r="R69" i="4" s="1"/>
  <c r="BG69" i="4"/>
  <c r="BI61" i="4"/>
  <c r="BJ60" i="4"/>
  <c r="T60" i="4"/>
  <c r="T61" i="4" s="1"/>
  <c r="M88" i="4"/>
  <c r="M89" i="4" s="1"/>
  <c r="BB89" i="4"/>
  <c r="BC88" i="4"/>
  <c r="S64" i="4"/>
  <c r="S65" i="4" s="1"/>
  <c r="BH65" i="4"/>
  <c r="BI64" i="4"/>
  <c r="AZ97" i="4"/>
  <c r="K96" i="4"/>
  <c r="K97" i="4" s="1"/>
  <c r="BA96" i="4"/>
  <c r="AZ100" i="4"/>
  <c r="J100" i="4"/>
  <c r="J101" i="4" s="1"/>
  <c r="AY101" i="4"/>
  <c r="BE77" i="4"/>
  <c r="P76" i="4"/>
  <c r="P77" i="4" s="1"/>
  <c r="BF76" i="4"/>
  <c r="T64" i="5"/>
  <c r="T65" i="5" s="1"/>
  <c r="BJ64" i="5"/>
  <c r="BI65" i="5"/>
  <c r="BR32" i="5"/>
  <c r="AB32" i="5"/>
  <c r="AB33" i="5" s="1"/>
  <c r="BQ33" i="5"/>
  <c r="X48" i="5"/>
  <c r="X49" i="5" s="1"/>
  <c r="BM49" i="5"/>
  <c r="BN48" i="5"/>
  <c r="BD85" i="5"/>
  <c r="O84" i="5"/>
  <c r="O85" i="5" s="1"/>
  <c r="BE84" i="5"/>
  <c r="BS25" i="5"/>
  <c r="AD24" i="5"/>
  <c r="AD25" i="5" s="1"/>
  <c r="BT24" i="5"/>
  <c r="BK60" i="5"/>
  <c r="U60" i="5"/>
  <c r="U61" i="5" s="1"/>
  <c r="BJ61" i="5"/>
  <c r="AA36" i="5"/>
  <c r="AA37" i="5" s="1"/>
  <c r="BP37" i="5"/>
  <c r="BQ36" i="5"/>
  <c r="BA97" i="5"/>
  <c r="L96" i="5"/>
  <c r="L97" i="5" s="1"/>
  <c r="BB96" i="5"/>
  <c r="BV13" i="5"/>
  <c r="AG12" i="5"/>
  <c r="AG13" i="5" s="1"/>
  <c r="BW12" i="5"/>
  <c r="BC92" i="5"/>
  <c r="M92" i="5"/>
  <c r="M93" i="5" s="1"/>
  <c r="BB93" i="5"/>
  <c r="P80" i="5"/>
  <c r="P81" i="5" s="1"/>
  <c r="BF80" i="5"/>
  <c r="BE81" i="5"/>
  <c r="AF16" i="5"/>
  <c r="AF17" i="5" s="1"/>
  <c r="BV16" i="5"/>
  <c r="BU17" i="5"/>
  <c r="BH72" i="5"/>
  <c r="R72" i="5"/>
  <c r="R73" i="5" s="1"/>
  <c r="BG73" i="5"/>
  <c r="BL53" i="5"/>
  <c r="BM52" i="5"/>
  <c r="W52" i="5"/>
  <c r="W53" i="5" s="1"/>
  <c r="AH8" i="5"/>
  <c r="AH9" i="5" s="1"/>
  <c r="BX8" i="5"/>
  <c r="BW9" i="5"/>
  <c r="BH69" i="5"/>
  <c r="BI68" i="5"/>
  <c r="S68" i="5"/>
  <c r="S69" i="5" s="1"/>
  <c r="BG76" i="5"/>
  <c r="BF77" i="5"/>
  <c r="Q76" i="5"/>
  <c r="Q77" i="5" s="1"/>
  <c r="BO41" i="5"/>
  <c r="BP40" i="5"/>
  <c r="Z40" i="5"/>
  <c r="Z41" i="5" s="1"/>
  <c r="BR29" i="5"/>
  <c r="BS28" i="5"/>
  <c r="AC28" i="5"/>
  <c r="AC29" i="5" s="1"/>
  <c r="BO44" i="5"/>
  <c r="Y44" i="5"/>
  <c r="Y45" i="5" s="1"/>
  <c r="BN45" i="5"/>
  <c r="BL56" i="5"/>
  <c r="V56" i="5"/>
  <c r="V57" i="5" s="1"/>
  <c r="BK57" i="5"/>
  <c r="BD88" i="5"/>
  <c r="N88" i="5"/>
  <c r="N89" i="5" s="1"/>
  <c r="BC89" i="5"/>
  <c r="BU20" i="5"/>
  <c r="AE20" i="5"/>
  <c r="AE21" i="5" s="1"/>
  <c r="BT21" i="5"/>
  <c r="AZ101" i="5"/>
  <c r="BA100" i="5"/>
  <c r="K100" i="5"/>
  <c r="K101" i="5" s="1"/>
  <c r="BS17" i="4"/>
  <c r="BT16" i="4"/>
  <c r="AD16" i="4"/>
  <c r="AD17" i="4" s="1"/>
  <c r="Z32" i="4"/>
  <c r="Z33" i="4" s="1"/>
  <c r="BO33" i="4"/>
  <c r="BP32" i="4"/>
  <c r="BT13" i="4"/>
  <c r="BU12" i="4"/>
  <c r="AE12" i="4"/>
  <c r="AE13" i="4" s="1"/>
  <c r="BQ28" i="4"/>
  <c r="AA28" i="4"/>
  <c r="AA29" i="4" s="1"/>
  <c r="BP29" i="4"/>
  <c r="Y36" i="4"/>
  <c r="Y37" i="4" s="1"/>
  <c r="BN37" i="4"/>
  <c r="BO36" i="4"/>
  <c r="BS20" i="4"/>
  <c r="BR21" i="4"/>
  <c r="AC20" i="4"/>
  <c r="AC21" i="4" s="1"/>
  <c r="AF8" i="4"/>
  <c r="AF9" i="4" s="1"/>
  <c r="BV8" i="4"/>
  <c r="BU9" i="4"/>
  <c r="W44" i="4"/>
  <c r="W45" i="4" s="1"/>
  <c r="BL45" i="4"/>
  <c r="BM44" i="4"/>
  <c r="BK52" i="4"/>
  <c r="BJ53" i="4"/>
  <c r="U52" i="4"/>
  <c r="U53" i="4" s="1"/>
  <c r="BN40" i="4"/>
  <c r="BM41" i="4"/>
  <c r="X40" i="4"/>
  <c r="X41" i="4" s="1"/>
  <c r="V48" i="4"/>
  <c r="V49" i="4" s="1"/>
  <c r="BL48" i="4"/>
  <c r="BK49" i="4"/>
  <c r="BR24" i="4"/>
  <c r="AB24" i="4"/>
  <c r="AB25" i="4" s="1"/>
  <c r="BQ25" i="4"/>
  <c r="Y20" i="1"/>
  <c r="Y21" i="1" s="1"/>
  <c r="BN21" i="1"/>
  <c r="BO20" i="1"/>
  <c r="W28" i="1"/>
  <c r="W29" i="1" s="1"/>
  <c r="BM28" i="1"/>
  <c r="BL29" i="1"/>
  <c r="Z16" i="1"/>
  <c r="Z17" i="1" s="1"/>
  <c r="BO17" i="1"/>
  <c r="BP16" i="1"/>
  <c r="X24" i="1"/>
  <c r="X25" i="1" s="1"/>
  <c r="BM25" i="1"/>
  <c r="BN24" i="1"/>
  <c r="U36" i="1"/>
  <c r="U37" i="1" s="1"/>
  <c r="BJ37" i="1"/>
  <c r="BK36" i="1"/>
  <c r="Q52" i="1"/>
  <c r="Q53" i="1" s="1"/>
  <c r="BF53" i="1"/>
  <c r="BG52" i="1"/>
  <c r="S44" i="1"/>
  <c r="S45" i="1" s="1"/>
  <c r="BI44" i="1"/>
  <c r="BH45" i="1"/>
  <c r="V32" i="1"/>
  <c r="V33" i="1" s="1"/>
  <c r="BL32" i="1"/>
  <c r="BK33" i="1"/>
  <c r="R48" i="1"/>
  <c r="R49" i="1" s="1"/>
  <c r="BH48" i="1"/>
  <c r="BG49" i="1"/>
  <c r="AA12" i="1"/>
  <c r="AA13" i="1" s="1"/>
  <c r="BQ12" i="1"/>
  <c r="BP13" i="1"/>
  <c r="T40" i="1"/>
  <c r="T41" i="1" s="1"/>
  <c r="BI41" i="1"/>
  <c r="BJ40" i="1"/>
  <c r="BQ9" i="1"/>
  <c r="BR8" i="1"/>
  <c r="AC8" i="1" s="1"/>
  <c r="AC9" i="1" s="1"/>
  <c r="H120" i="5" l="1"/>
  <c r="H121" i="5" s="1"/>
  <c r="AX120" i="5"/>
  <c r="AW121" i="5"/>
  <c r="BA105" i="5"/>
  <c r="BB104" i="5"/>
  <c r="L104" i="5"/>
  <c r="L105" i="5" s="1"/>
  <c r="AV125" i="5"/>
  <c r="AW124" i="5"/>
  <c r="G124" i="5"/>
  <c r="G125" i="5" s="1"/>
  <c r="AV128" i="5"/>
  <c r="A124" i="5"/>
  <c r="AS127" i="5" s="1"/>
  <c r="BA108" i="5"/>
  <c r="K108" i="5"/>
  <c r="K109" i="5" s="1"/>
  <c r="AZ109" i="5"/>
  <c r="AY116" i="5"/>
  <c r="I116" i="5"/>
  <c r="I117" i="5" s="1"/>
  <c r="AX117" i="5"/>
  <c r="J112" i="5"/>
  <c r="J113" i="5" s="1"/>
  <c r="AZ112" i="5"/>
  <c r="AY113" i="5"/>
  <c r="BF77" i="4"/>
  <c r="BG76" i="4"/>
  <c r="Q76" i="4"/>
  <c r="Q77" i="4" s="1"/>
  <c r="BD88" i="4"/>
  <c r="N88" i="4"/>
  <c r="N89" i="4" s="1"/>
  <c r="BC89" i="4"/>
  <c r="BJ61" i="4"/>
  <c r="BK60" i="4"/>
  <c r="U60" i="4"/>
  <c r="U61" i="4" s="1"/>
  <c r="BI68" i="4"/>
  <c r="BH69" i="4"/>
  <c r="S68" i="4"/>
  <c r="S69" i="4" s="1"/>
  <c r="BB93" i="4"/>
  <c r="BC92" i="4"/>
  <c r="M92" i="4"/>
  <c r="M93" i="4" s="1"/>
  <c r="BA100" i="4"/>
  <c r="K100" i="4"/>
  <c r="K101" i="4" s="1"/>
  <c r="AZ101" i="4"/>
  <c r="BI65" i="4"/>
  <c r="BJ64" i="4"/>
  <c r="T64" i="4"/>
  <c r="T65" i="4" s="1"/>
  <c r="BE84" i="4"/>
  <c r="O84" i="4"/>
  <c r="O85" i="4" s="1"/>
  <c r="BD85" i="4"/>
  <c r="BA97" i="4"/>
  <c r="BB96" i="4"/>
  <c r="L96" i="4"/>
  <c r="L97" i="4" s="1"/>
  <c r="BL56" i="4"/>
  <c r="BK57" i="4"/>
  <c r="V56" i="4"/>
  <c r="V57" i="4" s="1"/>
  <c r="BH72" i="4"/>
  <c r="R72" i="4"/>
  <c r="R73" i="4" s="1"/>
  <c r="BG73" i="4"/>
  <c r="P80" i="4"/>
  <c r="P81" i="4" s="1"/>
  <c r="BF80" i="4"/>
  <c r="BE81" i="4"/>
  <c r="BJ68" i="5"/>
  <c r="BI69" i="5"/>
  <c r="T68" i="5"/>
  <c r="T69" i="5" s="1"/>
  <c r="O88" i="5"/>
  <c r="O89" i="5" s="1"/>
  <c r="BD89" i="5"/>
  <c r="BE88" i="5"/>
  <c r="BT28" i="5"/>
  <c r="BS29" i="5"/>
  <c r="AD28" i="5"/>
  <c r="AD29" i="5" s="1"/>
  <c r="BX9" i="5"/>
  <c r="BY8" i="5"/>
  <c r="AI8" i="5"/>
  <c r="AI9" i="5" s="1"/>
  <c r="BF81" i="5"/>
  <c r="Q80" i="5"/>
  <c r="Q81" i="5" s="1"/>
  <c r="BG80" i="5"/>
  <c r="BC93" i="5"/>
  <c r="N92" i="5"/>
  <c r="N93" i="5" s="1"/>
  <c r="BD92" i="5"/>
  <c r="BC96" i="5"/>
  <c r="BB97" i="5"/>
  <c r="M96" i="5"/>
  <c r="M97" i="5" s="1"/>
  <c r="V60" i="5"/>
  <c r="V61" i="5" s="1"/>
  <c r="BL60" i="5"/>
  <c r="BK61" i="5"/>
  <c r="BE85" i="5"/>
  <c r="P84" i="5"/>
  <c r="P85" i="5" s="1"/>
  <c r="BF84" i="5"/>
  <c r="AC32" i="5"/>
  <c r="AC33" i="5" s="1"/>
  <c r="BR33" i="5"/>
  <c r="BS32" i="5"/>
  <c r="AF20" i="5"/>
  <c r="AF21" i="5" s="1"/>
  <c r="BU21" i="5"/>
  <c r="BV20" i="5"/>
  <c r="BW16" i="5"/>
  <c r="BV17" i="5"/>
  <c r="AG16" i="5"/>
  <c r="AG17" i="5" s="1"/>
  <c r="AH12" i="5"/>
  <c r="AH13" i="5" s="1"/>
  <c r="BX12" i="5"/>
  <c r="BW13" i="5"/>
  <c r="AE24" i="5"/>
  <c r="AE25" i="5" s="1"/>
  <c r="BT25" i="5"/>
  <c r="BU24" i="5"/>
  <c r="BJ65" i="5"/>
  <c r="BK64" i="5"/>
  <c r="U64" i="5"/>
  <c r="U65" i="5" s="1"/>
  <c r="BB100" i="5"/>
  <c r="L100" i="5"/>
  <c r="L101" i="5" s="1"/>
  <c r="BA101" i="5"/>
  <c r="Z44" i="5"/>
  <c r="Z45" i="5" s="1"/>
  <c r="BP44" i="5"/>
  <c r="BO45" i="5"/>
  <c r="BM56" i="5"/>
  <c r="W56" i="5"/>
  <c r="W57" i="5" s="1"/>
  <c r="BL57" i="5"/>
  <c r="BQ40" i="5"/>
  <c r="AA40" i="5"/>
  <c r="AA41" i="5" s="1"/>
  <c r="BP41" i="5"/>
  <c r="R76" i="5"/>
  <c r="R77" i="5" s="1"/>
  <c r="BG77" i="5"/>
  <c r="BH76" i="5"/>
  <c r="BN52" i="5"/>
  <c r="BM53" i="5"/>
  <c r="X52" i="5"/>
  <c r="X53" i="5" s="1"/>
  <c r="BI72" i="5"/>
  <c r="S72" i="5"/>
  <c r="S73" i="5" s="1"/>
  <c r="BH73" i="5"/>
  <c r="BQ37" i="5"/>
  <c r="BR36" i="5"/>
  <c r="AB36" i="5"/>
  <c r="AB37" i="5" s="1"/>
  <c r="BN49" i="5"/>
  <c r="BO48" i="5"/>
  <c r="Y48" i="5"/>
  <c r="Y49" i="5" s="1"/>
  <c r="AC24" i="4"/>
  <c r="AC25" i="4" s="1"/>
  <c r="BR25" i="4"/>
  <c r="BS24" i="4"/>
  <c r="AB28" i="4"/>
  <c r="AB29" i="4" s="1"/>
  <c r="BQ29" i="4"/>
  <c r="BR28" i="4"/>
  <c r="BU16" i="4"/>
  <c r="AE16" i="4"/>
  <c r="AE17" i="4" s="1"/>
  <c r="BT17" i="4"/>
  <c r="V52" i="4"/>
  <c r="V53" i="4" s="1"/>
  <c r="BL52" i="4"/>
  <c r="BK53" i="4"/>
  <c r="BM48" i="4"/>
  <c r="BL49" i="4"/>
  <c r="W48" i="4"/>
  <c r="W49" i="4" s="1"/>
  <c r="BN41" i="4"/>
  <c r="BO40" i="4"/>
  <c r="Y40" i="4"/>
  <c r="Y41" i="4" s="1"/>
  <c r="BM45" i="4"/>
  <c r="BN44" i="4"/>
  <c r="X44" i="4"/>
  <c r="X45" i="4" s="1"/>
  <c r="BV9" i="4"/>
  <c r="BW8" i="4"/>
  <c r="AG8" i="4"/>
  <c r="AG9" i="4" s="1"/>
  <c r="BT20" i="4"/>
  <c r="AD20" i="4"/>
  <c r="AD21" i="4" s="1"/>
  <c r="BS21" i="4"/>
  <c r="BU13" i="4"/>
  <c r="AF12" i="4"/>
  <c r="AF13" i="4" s="1"/>
  <c r="BV12" i="4"/>
  <c r="BP33" i="4"/>
  <c r="AA32" i="4"/>
  <c r="AA33" i="4" s="1"/>
  <c r="BQ32" i="4"/>
  <c r="BO37" i="4"/>
  <c r="BP36" i="4"/>
  <c r="Z36" i="4"/>
  <c r="Z37" i="4" s="1"/>
  <c r="T44" i="1"/>
  <c r="T45" i="1" s="1"/>
  <c r="BJ44" i="1"/>
  <c r="BI45" i="1"/>
  <c r="Y24" i="1"/>
  <c r="Y25" i="1" s="1"/>
  <c r="BO24" i="1"/>
  <c r="BN25" i="1"/>
  <c r="W32" i="1"/>
  <c r="W33" i="1" s="1"/>
  <c r="BL33" i="1"/>
  <c r="BM32" i="1"/>
  <c r="V36" i="1"/>
  <c r="V37" i="1" s="1"/>
  <c r="BK37" i="1"/>
  <c r="BL36" i="1"/>
  <c r="Z20" i="1"/>
  <c r="Z21" i="1" s="1"/>
  <c r="BO21" i="1"/>
  <c r="BP20" i="1"/>
  <c r="S48" i="1"/>
  <c r="S49" i="1" s="1"/>
  <c r="BH49" i="1"/>
  <c r="BI48" i="1"/>
  <c r="R52" i="1"/>
  <c r="R53" i="1" s="1"/>
  <c r="BG53" i="1"/>
  <c r="BH52" i="1"/>
  <c r="U40" i="1"/>
  <c r="U41" i="1" s="1"/>
  <c r="BJ41" i="1"/>
  <c r="BK40" i="1"/>
  <c r="AB12" i="1"/>
  <c r="AB13" i="1" s="1"/>
  <c r="BQ13" i="1"/>
  <c r="BR12" i="1"/>
  <c r="AA16" i="1"/>
  <c r="AA17" i="1" s="1"/>
  <c r="BP17" i="1"/>
  <c r="BQ16" i="1"/>
  <c r="X28" i="1"/>
  <c r="X29" i="1" s="1"/>
  <c r="BM29" i="1"/>
  <c r="BN28" i="1"/>
  <c r="BS8" i="1"/>
  <c r="AD8" i="1" s="1"/>
  <c r="AD9" i="1" s="1"/>
  <c r="BR9" i="1"/>
  <c r="L108" i="5" l="1"/>
  <c r="L109" i="5" s="1"/>
  <c r="BA109" i="5"/>
  <c r="BB108" i="5"/>
  <c r="AW125" i="5"/>
  <c r="H124" i="5"/>
  <c r="H125" i="5" s="1"/>
  <c r="AX124" i="5"/>
  <c r="AZ113" i="5"/>
  <c r="BA112" i="5"/>
  <c r="K112" i="5"/>
  <c r="K113" i="5" s="1"/>
  <c r="AZ116" i="5"/>
  <c r="J116" i="5"/>
  <c r="J117" i="5" s="1"/>
  <c r="AY117" i="5"/>
  <c r="AV129" i="5"/>
  <c r="AW128" i="5"/>
  <c r="G128" i="5"/>
  <c r="G129" i="5" s="1"/>
  <c r="AV132" i="5"/>
  <c r="A128" i="5"/>
  <c r="AS131" i="5" s="1"/>
  <c r="AX121" i="5"/>
  <c r="I120" i="5"/>
  <c r="I121" i="5" s="1"/>
  <c r="AY120" i="5"/>
  <c r="M104" i="5"/>
  <c r="M105" i="5" s="1"/>
  <c r="BB105" i="5"/>
  <c r="BC104" i="5"/>
  <c r="BM56" i="4"/>
  <c r="BL57" i="4"/>
  <c r="W56" i="4"/>
  <c r="W57" i="4" s="1"/>
  <c r="BJ65" i="4"/>
  <c r="BK64" i="4"/>
  <c r="U64" i="4"/>
  <c r="U65" i="4" s="1"/>
  <c r="BA101" i="4"/>
  <c r="BB100" i="4"/>
  <c r="L100" i="4"/>
  <c r="L101" i="4" s="1"/>
  <c r="BL60" i="4"/>
  <c r="V60" i="4"/>
  <c r="V61" i="4" s="1"/>
  <c r="BK61" i="4"/>
  <c r="BD89" i="4"/>
  <c r="BE88" i="4"/>
  <c r="O88" i="4"/>
  <c r="O89" i="4" s="1"/>
  <c r="Q80" i="4"/>
  <c r="Q81" i="4" s="1"/>
  <c r="BG80" i="4"/>
  <c r="BF81" i="4"/>
  <c r="BH73" i="4"/>
  <c r="BI72" i="4"/>
  <c r="S72" i="4"/>
  <c r="S73" i="4" s="1"/>
  <c r="M96" i="4"/>
  <c r="M97" i="4" s="1"/>
  <c r="BC96" i="4"/>
  <c r="BB97" i="4"/>
  <c r="P84" i="4"/>
  <c r="P85" i="4" s="1"/>
  <c r="BF84" i="4"/>
  <c r="BE85" i="4"/>
  <c r="BC93" i="4"/>
  <c r="BD92" i="4"/>
  <c r="N92" i="4"/>
  <c r="N93" i="4" s="1"/>
  <c r="BI69" i="4"/>
  <c r="BJ68" i="4"/>
  <c r="T68" i="4"/>
  <c r="T69" i="4" s="1"/>
  <c r="BG77" i="4"/>
  <c r="R76" i="4"/>
  <c r="R77" i="4" s="1"/>
  <c r="BH76" i="4"/>
  <c r="BR40" i="5"/>
  <c r="AB40" i="5"/>
  <c r="AB41" i="5" s="1"/>
  <c r="BQ41" i="5"/>
  <c r="BG84" i="5"/>
  <c r="Q84" i="5"/>
  <c r="Q85" i="5" s="1"/>
  <c r="BF85" i="5"/>
  <c r="BL61" i="5"/>
  <c r="W60" i="5"/>
  <c r="W61" i="5" s="1"/>
  <c r="BM60" i="5"/>
  <c r="BD96" i="5"/>
  <c r="N96" i="5"/>
  <c r="N97" i="5" s="1"/>
  <c r="BC97" i="5"/>
  <c r="BG81" i="5"/>
  <c r="R80" i="5"/>
  <c r="R81" i="5" s="1"/>
  <c r="BH80" i="5"/>
  <c r="AJ8" i="5"/>
  <c r="AJ9" i="5" s="1"/>
  <c r="BY9" i="5"/>
  <c r="BZ8" i="5"/>
  <c r="AE28" i="5"/>
  <c r="AE29" i="5" s="1"/>
  <c r="BT29" i="5"/>
  <c r="BU28" i="5"/>
  <c r="BP45" i="5"/>
  <c r="BQ44" i="5"/>
  <c r="AA44" i="5"/>
  <c r="AA45" i="5" s="1"/>
  <c r="BC100" i="5"/>
  <c r="M100" i="5"/>
  <c r="M101" i="5" s="1"/>
  <c r="BB101" i="5"/>
  <c r="BU25" i="5"/>
  <c r="BV24" i="5"/>
  <c r="AF24" i="5"/>
  <c r="AF25" i="5" s="1"/>
  <c r="BY12" i="5"/>
  <c r="AI12" i="5"/>
  <c r="AI13" i="5" s="1"/>
  <c r="BX13" i="5"/>
  <c r="BW17" i="5"/>
  <c r="AH16" i="5"/>
  <c r="AH17" i="5" s="1"/>
  <c r="BX16" i="5"/>
  <c r="BS33" i="5"/>
  <c r="BT32" i="5"/>
  <c r="AD32" i="5"/>
  <c r="AD33" i="5" s="1"/>
  <c r="BE92" i="5"/>
  <c r="BD93" i="5"/>
  <c r="O92" i="5"/>
  <c r="O93" i="5" s="1"/>
  <c r="BE89" i="5"/>
  <c r="BF88" i="5"/>
  <c r="P88" i="5"/>
  <c r="P89" i="5" s="1"/>
  <c r="BP48" i="5"/>
  <c r="Z48" i="5"/>
  <c r="Z49" i="5" s="1"/>
  <c r="BO49" i="5"/>
  <c r="BO52" i="5"/>
  <c r="BN53" i="5"/>
  <c r="Y52" i="5"/>
  <c r="Y53" i="5" s="1"/>
  <c r="BV21" i="5"/>
  <c r="BW20" i="5"/>
  <c r="AG20" i="5"/>
  <c r="AG21" i="5" s="1"/>
  <c r="BS36" i="5"/>
  <c r="BR37" i="5"/>
  <c r="AC36" i="5"/>
  <c r="AC37" i="5" s="1"/>
  <c r="BI73" i="5"/>
  <c r="T72" i="5"/>
  <c r="T73" i="5" s="1"/>
  <c r="BJ72" i="5"/>
  <c r="BH77" i="5"/>
  <c r="S76" i="5"/>
  <c r="S77" i="5" s="1"/>
  <c r="BI76" i="5"/>
  <c r="X56" i="5"/>
  <c r="X57" i="5" s="1"/>
  <c r="BN56" i="5"/>
  <c r="BM57" i="5"/>
  <c r="V64" i="5"/>
  <c r="V65" i="5" s="1"/>
  <c r="BK65" i="5"/>
  <c r="BL64" i="5"/>
  <c r="BK68" i="5"/>
  <c r="BJ69" i="5"/>
  <c r="U68" i="5"/>
  <c r="U69" i="5" s="1"/>
  <c r="BN45" i="4"/>
  <c r="BO44" i="4"/>
  <c r="Y44" i="4"/>
  <c r="Y45" i="4" s="1"/>
  <c r="BW12" i="4"/>
  <c r="BV13" i="4"/>
  <c r="AG12" i="4"/>
  <c r="AG13" i="4" s="1"/>
  <c r="BQ33" i="4"/>
  <c r="BR32" i="4"/>
  <c r="AB32" i="4"/>
  <c r="AB33" i="4" s="1"/>
  <c r="BQ36" i="4"/>
  <c r="AA36" i="4"/>
  <c r="AA37" i="4" s="1"/>
  <c r="BP37" i="4"/>
  <c r="BX8" i="4"/>
  <c r="BW9" i="4"/>
  <c r="AH8" i="4"/>
  <c r="AH9" i="4" s="1"/>
  <c r="BL53" i="4"/>
  <c r="BM52" i="4"/>
  <c r="W52" i="4"/>
  <c r="W53" i="4" s="1"/>
  <c r="AF16" i="4"/>
  <c r="AF17" i="4" s="1"/>
  <c r="BU17" i="4"/>
  <c r="BV16" i="4"/>
  <c r="BS25" i="4"/>
  <c r="AD24" i="4"/>
  <c r="AD25" i="4" s="1"/>
  <c r="BT24" i="4"/>
  <c r="BR29" i="4"/>
  <c r="BS28" i="4"/>
  <c r="AC28" i="4"/>
  <c r="AC29" i="4" s="1"/>
  <c r="AE20" i="4"/>
  <c r="AE21" i="4" s="1"/>
  <c r="BT21" i="4"/>
  <c r="BU20" i="4"/>
  <c r="BO41" i="4"/>
  <c r="Z40" i="4"/>
  <c r="Z41" i="4" s="1"/>
  <c r="BP40" i="4"/>
  <c r="BM49" i="4"/>
  <c r="X48" i="4"/>
  <c r="X49" i="4" s="1"/>
  <c r="BN48" i="4"/>
  <c r="V40" i="1"/>
  <c r="V41" i="1" s="1"/>
  <c r="BL40" i="1"/>
  <c r="BK41" i="1"/>
  <c r="W36" i="1"/>
  <c r="W37" i="1" s="1"/>
  <c r="BM36" i="1"/>
  <c r="BL37" i="1"/>
  <c r="AC12" i="1"/>
  <c r="AC13" i="1" s="1"/>
  <c r="BR13" i="1"/>
  <c r="BS12" i="1"/>
  <c r="AA20" i="1"/>
  <c r="AA21" i="1" s="1"/>
  <c r="BQ20" i="1"/>
  <c r="BP21" i="1"/>
  <c r="AB16" i="1"/>
  <c r="AB17" i="1" s="1"/>
  <c r="BQ17" i="1"/>
  <c r="BR16" i="1"/>
  <c r="T48" i="1"/>
  <c r="T49" i="1" s="1"/>
  <c r="BI49" i="1"/>
  <c r="BJ48" i="1"/>
  <c r="U44" i="1"/>
  <c r="U45" i="1" s="1"/>
  <c r="BJ45" i="1"/>
  <c r="BK44" i="1"/>
  <c r="Y28" i="1"/>
  <c r="Y29" i="1" s="1"/>
  <c r="BN29" i="1"/>
  <c r="BO28" i="1"/>
  <c r="S52" i="1"/>
  <c r="S53" i="1" s="1"/>
  <c r="BI52" i="1"/>
  <c r="BH53" i="1"/>
  <c r="X32" i="1"/>
  <c r="X33" i="1" s="1"/>
  <c r="BM33" i="1"/>
  <c r="BN32" i="1"/>
  <c r="Z24" i="1"/>
  <c r="Z25" i="1" s="1"/>
  <c r="BO25" i="1"/>
  <c r="BP24" i="1"/>
  <c r="BT8" i="1"/>
  <c r="AE8" i="1" s="1"/>
  <c r="AE9" i="1" s="1"/>
  <c r="BS9" i="1"/>
  <c r="AZ120" i="5" l="1"/>
  <c r="AY121" i="5"/>
  <c r="J120" i="5"/>
  <c r="J121" i="5" s="1"/>
  <c r="AV133" i="5"/>
  <c r="AV136" i="5"/>
  <c r="A132" i="5"/>
  <c r="AS135" i="5" s="1"/>
  <c r="AW132" i="5"/>
  <c r="G132" i="5"/>
  <c r="G133" i="5" s="1"/>
  <c r="BB112" i="5"/>
  <c r="L112" i="5"/>
  <c r="L113" i="5" s="1"/>
  <c r="BA113" i="5"/>
  <c r="BD104" i="5"/>
  <c r="N104" i="5"/>
  <c r="N105" i="5" s="1"/>
  <c r="BC105" i="5"/>
  <c r="BB109" i="5"/>
  <c r="M108" i="5"/>
  <c r="M109" i="5" s="1"/>
  <c r="BC108" i="5"/>
  <c r="AW129" i="5"/>
  <c r="H128" i="5"/>
  <c r="H129" i="5" s="1"/>
  <c r="AX128" i="5"/>
  <c r="K116" i="5"/>
  <c r="K117" i="5" s="1"/>
  <c r="BA116" i="5"/>
  <c r="AZ117" i="5"/>
  <c r="I124" i="5"/>
  <c r="I125" i="5" s="1"/>
  <c r="AY124" i="5"/>
  <c r="AX125" i="5"/>
  <c r="BI76" i="4"/>
  <c r="BH77" i="4"/>
  <c r="S76" i="4"/>
  <c r="S77" i="4" s="1"/>
  <c r="U68" i="4"/>
  <c r="U69" i="4" s="1"/>
  <c r="BJ69" i="4"/>
  <c r="BK68" i="4"/>
  <c r="T72" i="4"/>
  <c r="T73" i="4" s="1"/>
  <c r="BI73" i="4"/>
  <c r="BJ72" i="4"/>
  <c r="BC100" i="4"/>
  <c r="BB101" i="4"/>
  <c r="M100" i="4"/>
  <c r="M101" i="4" s="1"/>
  <c r="BC97" i="4"/>
  <c r="N96" i="4"/>
  <c r="N97" i="4" s="1"/>
  <c r="BD96" i="4"/>
  <c r="BG84" i="4"/>
  <c r="Q84" i="4"/>
  <c r="Q85" i="4" s="1"/>
  <c r="BF85" i="4"/>
  <c r="BE89" i="4"/>
  <c r="BF88" i="4"/>
  <c r="P88" i="4"/>
  <c r="P89" i="4" s="1"/>
  <c r="BL61" i="4"/>
  <c r="BM60" i="4"/>
  <c r="W60" i="4"/>
  <c r="W61" i="4" s="1"/>
  <c r="O92" i="4"/>
  <c r="O93" i="4" s="1"/>
  <c r="BD93" i="4"/>
  <c r="BE92" i="4"/>
  <c r="R80" i="4"/>
  <c r="R81" i="4" s="1"/>
  <c r="BG81" i="4"/>
  <c r="BH80" i="4"/>
  <c r="V64" i="4"/>
  <c r="V65" i="4" s="1"/>
  <c r="BL64" i="4"/>
  <c r="BK65" i="4"/>
  <c r="BM57" i="4"/>
  <c r="BN56" i="4"/>
  <c r="X56" i="4"/>
  <c r="X57" i="4" s="1"/>
  <c r="BJ73" i="5"/>
  <c r="BK72" i="5"/>
  <c r="U72" i="5"/>
  <c r="U73" i="5" s="1"/>
  <c r="BF89" i="5"/>
  <c r="BG88" i="5"/>
  <c r="Q88" i="5"/>
  <c r="Q89" i="5" s="1"/>
  <c r="BE93" i="5"/>
  <c r="BF92" i="5"/>
  <c r="P92" i="5"/>
  <c r="P93" i="5" s="1"/>
  <c r="BX17" i="5"/>
  <c r="BY16" i="5"/>
  <c r="AI16" i="5"/>
  <c r="AI17" i="5" s="1"/>
  <c r="R84" i="5"/>
  <c r="R85" i="5" s="1"/>
  <c r="BG85" i="5"/>
  <c r="BH84" i="5"/>
  <c r="AJ12" i="5"/>
  <c r="AJ13" i="5" s="1"/>
  <c r="BY13" i="5"/>
  <c r="BZ12" i="5"/>
  <c r="BQ45" i="5"/>
  <c r="AB44" i="5"/>
  <c r="AB45" i="5" s="1"/>
  <c r="BR44" i="5"/>
  <c r="BI80" i="5"/>
  <c r="S80" i="5"/>
  <c r="S81" i="5" s="1"/>
  <c r="BH81" i="5"/>
  <c r="BJ76" i="5"/>
  <c r="T76" i="5"/>
  <c r="T77" i="5" s="1"/>
  <c r="BI77" i="5"/>
  <c r="V68" i="5"/>
  <c r="V69" i="5" s="1"/>
  <c r="BK69" i="5"/>
  <c r="BL68" i="5"/>
  <c r="BZ9" i="5"/>
  <c r="AK8" i="5"/>
  <c r="AK9" i="5" s="1"/>
  <c r="C11" i="5" s="1"/>
  <c r="AR11" i="5" s="1"/>
  <c r="AS11" i="5" s="1"/>
  <c r="O96" i="5"/>
  <c r="O97" i="5" s="1"/>
  <c r="BE96" i="5"/>
  <c r="BD97" i="5"/>
  <c r="BT36" i="5"/>
  <c r="AD36" i="5"/>
  <c r="AD37" i="5" s="1"/>
  <c r="BS37" i="5"/>
  <c r="BQ48" i="5"/>
  <c r="AA48" i="5"/>
  <c r="AA49" i="5" s="1"/>
  <c r="BP49" i="5"/>
  <c r="BU32" i="5"/>
  <c r="AE32" i="5"/>
  <c r="AE33" i="5" s="1"/>
  <c r="BT33" i="5"/>
  <c r="BM64" i="5"/>
  <c r="BL65" i="5"/>
  <c r="W64" i="5"/>
  <c r="W65" i="5" s="1"/>
  <c r="BN57" i="5"/>
  <c r="Y56" i="5"/>
  <c r="Y57" i="5" s="1"/>
  <c r="BO56" i="5"/>
  <c r="BX20" i="5"/>
  <c r="AH20" i="5"/>
  <c r="AH21" i="5" s="1"/>
  <c r="BW21" i="5"/>
  <c r="Z52" i="5"/>
  <c r="Z53" i="5" s="1"/>
  <c r="BO53" i="5"/>
  <c r="BP52" i="5"/>
  <c r="BV25" i="5"/>
  <c r="BW24" i="5"/>
  <c r="AG24" i="5"/>
  <c r="AG25" i="5" s="1"/>
  <c r="BC101" i="5"/>
  <c r="N100" i="5"/>
  <c r="N101" i="5" s="1"/>
  <c r="BD100" i="5"/>
  <c r="BU29" i="5"/>
  <c r="BV28" i="5"/>
  <c r="AF28" i="5"/>
  <c r="AF29" i="5" s="1"/>
  <c r="BM61" i="5"/>
  <c r="X60" i="5"/>
  <c r="X61" i="5" s="1"/>
  <c r="BN60" i="5"/>
  <c r="BR41" i="5"/>
  <c r="AC40" i="5"/>
  <c r="AC41" i="5" s="1"/>
  <c r="BS40" i="5"/>
  <c r="BN49" i="4"/>
  <c r="BO48" i="4"/>
  <c r="Y48" i="4"/>
  <c r="Y49" i="4" s="1"/>
  <c r="BU24" i="4"/>
  <c r="AE24" i="4"/>
  <c r="AE25" i="4" s="1"/>
  <c r="BT25" i="4"/>
  <c r="BS32" i="4"/>
  <c r="AC32" i="4"/>
  <c r="AC33" i="4" s="1"/>
  <c r="BR33" i="4"/>
  <c r="AH12" i="4"/>
  <c r="AH13" i="4" s="1"/>
  <c r="BX12" i="4"/>
  <c r="BW13" i="4"/>
  <c r="BU21" i="4"/>
  <c r="BV20" i="4"/>
  <c r="AF20" i="4"/>
  <c r="AF21" i="4" s="1"/>
  <c r="BT28" i="4"/>
  <c r="AD28" i="4"/>
  <c r="AD29" i="4" s="1"/>
  <c r="BS29" i="4"/>
  <c r="BR36" i="4"/>
  <c r="AB36" i="4"/>
  <c r="AB37" i="4" s="1"/>
  <c r="BQ37" i="4"/>
  <c r="BP44" i="4"/>
  <c r="Z44" i="4"/>
  <c r="Z45" i="4" s="1"/>
  <c r="BO45" i="4"/>
  <c r="BQ40" i="4"/>
  <c r="AA40" i="4"/>
  <c r="AA41" i="4" s="1"/>
  <c r="BP41" i="4"/>
  <c r="BV17" i="4"/>
  <c r="BW16" i="4"/>
  <c r="AG16" i="4"/>
  <c r="AG17" i="4" s="1"/>
  <c r="X52" i="4"/>
  <c r="X53" i="4" s="1"/>
  <c r="BM53" i="4"/>
  <c r="BN52" i="4"/>
  <c r="BY8" i="4"/>
  <c r="BX9" i="4"/>
  <c r="AI8" i="4"/>
  <c r="AI9" i="4" s="1"/>
  <c r="Z28" i="1"/>
  <c r="Z29" i="1" s="1"/>
  <c r="BP28" i="1"/>
  <c r="BO29" i="1"/>
  <c r="AC16" i="1"/>
  <c r="AC17" i="1" s="1"/>
  <c r="BS16" i="1"/>
  <c r="BR17" i="1"/>
  <c r="AB20" i="1"/>
  <c r="AB21" i="1" s="1"/>
  <c r="BR20" i="1"/>
  <c r="BQ21" i="1"/>
  <c r="Y32" i="1"/>
  <c r="Y33" i="1" s="1"/>
  <c r="BO32" i="1"/>
  <c r="BN33" i="1"/>
  <c r="T52" i="1"/>
  <c r="T53" i="1" s="1"/>
  <c r="BJ52" i="1"/>
  <c r="BI53" i="1"/>
  <c r="U48" i="1"/>
  <c r="U49" i="1" s="1"/>
  <c r="BK48" i="1"/>
  <c r="BJ49" i="1"/>
  <c r="W40" i="1"/>
  <c r="W41" i="1" s="1"/>
  <c r="BL41" i="1"/>
  <c r="BM40" i="1"/>
  <c r="AA24" i="1"/>
  <c r="AA25" i="1" s="1"/>
  <c r="BP25" i="1"/>
  <c r="BQ24" i="1"/>
  <c r="V44" i="1"/>
  <c r="V45" i="1" s="1"/>
  <c r="BL44" i="1"/>
  <c r="BK45" i="1"/>
  <c r="AD12" i="1"/>
  <c r="AD13" i="1" s="1"/>
  <c r="BT12" i="1"/>
  <c r="BS13" i="1"/>
  <c r="X36" i="1"/>
  <c r="X37" i="1" s="1"/>
  <c r="BM37" i="1"/>
  <c r="BN36" i="1"/>
  <c r="BU8" i="1"/>
  <c r="AF8" i="1" s="1"/>
  <c r="AF9" i="1" s="1"/>
  <c r="BT9" i="1"/>
  <c r="AY128" i="5" l="1"/>
  <c r="I128" i="5"/>
  <c r="I129" i="5" s="1"/>
  <c r="AX129" i="5"/>
  <c r="BD105" i="5"/>
  <c r="O104" i="5"/>
  <c r="O105" i="5" s="1"/>
  <c r="BE104" i="5"/>
  <c r="BA117" i="5"/>
  <c r="L116" i="5"/>
  <c r="L117" i="5" s="1"/>
  <c r="BB116" i="5"/>
  <c r="AW133" i="5"/>
  <c r="H132" i="5"/>
  <c r="H133" i="5" s="1"/>
  <c r="AX132" i="5"/>
  <c r="AY125" i="5"/>
  <c r="J124" i="5"/>
  <c r="J125" i="5" s="1"/>
  <c r="AZ124" i="5"/>
  <c r="BC109" i="5"/>
  <c r="BD108" i="5"/>
  <c r="N108" i="5"/>
  <c r="N109" i="5" s="1"/>
  <c r="M112" i="5"/>
  <c r="M113" i="5" s="1"/>
  <c r="BB113" i="5"/>
  <c r="BC112" i="5"/>
  <c r="AV137" i="5"/>
  <c r="AW136" i="5"/>
  <c r="G136" i="5"/>
  <c r="G137" i="5" s="1"/>
  <c r="AV140" i="5"/>
  <c r="A136" i="5"/>
  <c r="AS139" i="5" s="1"/>
  <c r="AZ121" i="5"/>
  <c r="BA120" i="5"/>
  <c r="K120" i="5"/>
  <c r="K121" i="5" s="1"/>
  <c r="BM64" i="4"/>
  <c r="W64" i="4"/>
  <c r="W65" i="4" s="1"/>
  <c r="BL65" i="4"/>
  <c r="BG88" i="4"/>
  <c r="Q88" i="4"/>
  <c r="Q89" i="4" s="1"/>
  <c r="BF89" i="4"/>
  <c r="BH84" i="4"/>
  <c r="R84" i="4"/>
  <c r="R85" i="4" s="1"/>
  <c r="BG85" i="4"/>
  <c r="BN57" i="4"/>
  <c r="BO56" i="4"/>
  <c r="Y56" i="4"/>
  <c r="Y57" i="4" s="1"/>
  <c r="P92" i="4"/>
  <c r="P93" i="4" s="1"/>
  <c r="BE93" i="4"/>
  <c r="BF92" i="4"/>
  <c r="X60" i="4"/>
  <c r="X61" i="4" s="1"/>
  <c r="BM61" i="4"/>
  <c r="BN60" i="4"/>
  <c r="O96" i="4"/>
  <c r="O97" i="4" s="1"/>
  <c r="BD97" i="4"/>
  <c r="BE96" i="4"/>
  <c r="BH81" i="4"/>
  <c r="S80" i="4"/>
  <c r="S81" i="4" s="1"/>
  <c r="BI80" i="4"/>
  <c r="N100" i="4"/>
  <c r="N101" i="4" s="1"/>
  <c r="BD100" i="4"/>
  <c r="BC101" i="4"/>
  <c r="BL68" i="4"/>
  <c r="V68" i="4"/>
  <c r="V69" i="4" s="1"/>
  <c r="BK69" i="4"/>
  <c r="BK72" i="4"/>
  <c r="U72" i="4"/>
  <c r="U73" i="4" s="1"/>
  <c r="BJ73" i="4"/>
  <c r="BI77" i="4"/>
  <c r="BJ76" i="4"/>
  <c r="T76" i="4"/>
  <c r="T77" i="4" s="1"/>
  <c r="BF93" i="5"/>
  <c r="BG92" i="5"/>
  <c r="Q92" i="5"/>
  <c r="Q93" i="5" s="1"/>
  <c r="BS41" i="5"/>
  <c r="BT40" i="5"/>
  <c r="AD40" i="5"/>
  <c r="AD41" i="5" s="1"/>
  <c r="BY20" i="5"/>
  <c r="AI20" i="5"/>
  <c r="AI21" i="5" s="1"/>
  <c r="BX21" i="5"/>
  <c r="AB48" i="5"/>
  <c r="AB49" i="5" s="1"/>
  <c r="BQ49" i="5"/>
  <c r="BR48" i="5"/>
  <c r="BH85" i="5"/>
  <c r="BI84" i="5"/>
  <c r="S84" i="5"/>
  <c r="S85" i="5" s="1"/>
  <c r="BY17" i="5"/>
  <c r="BZ16" i="5"/>
  <c r="AJ16" i="5"/>
  <c r="AJ17" i="5" s="1"/>
  <c r="AE36" i="5"/>
  <c r="AE37" i="5" s="1"/>
  <c r="BT37" i="5"/>
  <c r="BU36" i="5"/>
  <c r="BD101" i="5"/>
  <c r="O100" i="5"/>
  <c r="O101" i="5" s="1"/>
  <c r="BE100" i="5"/>
  <c r="BW25" i="5"/>
  <c r="AH24" i="5"/>
  <c r="AH25" i="5" s="1"/>
  <c r="BX24" i="5"/>
  <c r="BO57" i="5"/>
  <c r="BP56" i="5"/>
  <c r="Z56" i="5"/>
  <c r="Z57" i="5" s="1"/>
  <c r="BV32" i="5"/>
  <c r="AF32" i="5"/>
  <c r="AF33" i="5" s="1"/>
  <c r="BU33" i="5"/>
  <c r="BE97" i="5"/>
  <c r="P96" i="5"/>
  <c r="P97" i="5" s="1"/>
  <c r="BF96" i="5"/>
  <c r="BL69" i="5"/>
  <c r="W68" i="5"/>
  <c r="W69" i="5" s="1"/>
  <c r="BM68" i="5"/>
  <c r="T80" i="5"/>
  <c r="T81" i="5" s="1"/>
  <c r="BJ80" i="5"/>
  <c r="BI81" i="5"/>
  <c r="BZ13" i="5"/>
  <c r="AK12" i="5"/>
  <c r="AK13" i="5" s="1"/>
  <c r="C15" i="5" s="1"/>
  <c r="AR15" i="5" s="1"/>
  <c r="AS15" i="5" s="1"/>
  <c r="BK73" i="5"/>
  <c r="V72" i="5"/>
  <c r="V73" i="5" s="1"/>
  <c r="BL72" i="5"/>
  <c r="BO60" i="5"/>
  <c r="BN61" i="5"/>
  <c r="Y60" i="5"/>
  <c r="Y61" i="5" s="1"/>
  <c r="BV29" i="5"/>
  <c r="BW28" i="5"/>
  <c r="AG28" i="5"/>
  <c r="AG29" i="5" s="1"/>
  <c r="BP53" i="5"/>
  <c r="AA52" i="5"/>
  <c r="AA53" i="5" s="1"/>
  <c r="BQ52" i="5"/>
  <c r="X64" i="5"/>
  <c r="X65" i="5" s="1"/>
  <c r="BM65" i="5"/>
  <c r="BN64" i="5"/>
  <c r="BK76" i="5"/>
  <c r="BJ77" i="5"/>
  <c r="U76" i="5"/>
  <c r="U77" i="5" s="1"/>
  <c r="BS44" i="5"/>
  <c r="BR45" i="5"/>
  <c r="AC44" i="5"/>
  <c r="AC45" i="5" s="1"/>
  <c r="BH88" i="5"/>
  <c r="R88" i="5"/>
  <c r="R89" i="5" s="1"/>
  <c r="BG89" i="5"/>
  <c r="BU28" i="4"/>
  <c r="AE28" i="4"/>
  <c r="AE29" i="4" s="1"/>
  <c r="BT29" i="4"/>
  <c r="BV24" i="4"/>
  <c r="AF24" i="4"/>
  <c r="AF25" i="4" s="1"/>
  <c r="BU25" i="4"/>
  <c r="AC36" i="4"/>
  <c r="AC37" i="4" s="1"/>
  <c r="BR37" i="4"/>
  <c r="BS36" i="4"/>
  <c r="BX13" i="4"/>
  <c r="BY12" i="4"/>
  <c r="AI12" i="4"/>
  <c r="AI13" i="4" s="1"/>
  <c r="AD32" i="4"/>
  <c r="AD33" i="4" s="1"/>
  <c r="BS33" i="4"/>
  <c r="BT32" i="4"/>
  <c r="AJ8" i="4"/>
  <c r="AJ9" i="4" s="1"/>
  <c r="BY9" i="4"/>
  <c r="BZ8" i="4"/>
  <c r="AA44" i="4"/>
  <c r="AA45" i="4" s="1"/>
  <c r="BP45" i="4"/>
  <c r="BQ44" i="4"/>
  <c r="BW20" i="4"/>
  <c r="BV21" i="4"/>
  <c r="AG20" i="4"/>
  <c r="AG21" i="4" s="1"/>
  <c r="Z48" i="4"/>
  <c r="Z49" i="4" s="1"/>
  <c r="BP48" i="4"/>
  <c r="BO49" i="4"/>
  <c r="BO52" i="4"/>
  <c r="BN53" i="4"/>
  <c r="Y52" i="4"/>
  <c r="Y53" i="4" s="1"/>
  <c r="BW17" i="4"/>
  <c r="BX16" i="4"/>
  <c r="AH16" i="4"/>
  <c r="AH17" i="4" s="1"/>
  <c r="BQ41" i="4"/>
  <c r="BR40" i="4"/>
  <c r="AB40" i="4"/>
  <c r="AB41" i="4" s="1"/>
  <c r="AB24" i="1"/>
  <c r="AB25" i="1" s="1"/>
  <c r="BR24" i="1"/>
  <c r="BQ25" i="1"/>
  <c r="AC20" i="1"/>
  <c r="AC21" i="1" s="1"/>
  <c r="BR21" i="1"/>
  <c r="BS20" i="1"/>
  <c r="Z32" i="1"/>
  <c r="Z33" i="1" s="1"/>
  <c r="BO33" i="1"/>
  <c r="BP32" i="1"/>
  <c r="W44" i="1"/>
  <c r="W45" i="1" s="1"/>
  <c r="BM44" i="1"/>
  <c r="BL45" i="1"/>
  <c r="U52" i="1"/>
  <c r="U53" i="1" s="1"/>
  <c r="BJ53" i="1"/>
  <c r="BK52" i="1"/>
  <c r="AA28" i="1"/>
  <c r="AA29" i="1" s="1"/>
  <c r="BQ28" i="1"/>
  <c r="BP29" i="1"/>
  <c r="Y36" i="1"/>
  <c r="Y37" i="1" s="1"/>
  <c r="BN37" i="1"/>
  <c r="BO36" i="1"/>
  <c r="AE12" i="1"/>
  <c r="AE13" i="1" s="1"/>
  <c r="BU12" i="1"/>
  <c r="BT13" i="1"/>
  <c r="X40" i="1"/>
  <c r="X41" i="1" s="1"/>
  <c r="BN40" i="1"/>
  <c r="BM41" i="1"/>
  <c r="V48" i="1"/>
  <c r="V49" i="1" s="1"/>
  <c r="BL48" i="1"/>
  <c r="BK49" i="1"/>
  <c r="AD16" i="1"/>
  <c r="AD17" i="1" s="1"/>
  <c r="BS17" i="1"/>
  <c r="BT16" i="1"/>
  <c r="BV8" i="1"/>
  <c r="AG8" i="1" s="1"/>
  <c r="AG9" i="1" s="1"/>
  <c r="BU9" i="1"/>
  <c r="AV141" i="5" l="1"/>
  <c r="AV144" i="5"/>
  <c r="A140" i="5"/>
  <c r="AW140" i="5"/>
  <c r="G140" i="5"/>
  <c r="G141" i="5" s="1"/>
  <c r="BE108" i="5"/>
  <c r="O108" i="5"/>
  <c r="O109" i="5" s="1"/>
  <c r="BD109" i="5"/>
  <c r="J128" i="5"/>
  <c r="J129" i="5" s="1"/>
  <c r="AZ128" i="5"/>
  <c r="AY129" i="5"/>
  <c r="BA121" i="5"/>
  <c r="BB120" i="5"/>
  <c r="L120" i="5"/>
  <c r="L121" i="5" s="1"/>
  <c r="AY132" i="5"/>
  <c r="AX133" i="5"/>
  <c r="I132" i="5"/>
  <c r="I133" i="5" s="1"/>
  <c r="N112" i="5"/>
  <c r="N113" i="5" s="1"/>
  <c r="BC113" i="5"/>
  <c r="BD112" i="5"/>
  <c r="BC116" i="5"/>
  <c r="M116" i="5"/>
  <c r="M117" i="5" s="1"/>
  <c r="BB117" i="5"/>
  <c r="AW137" i="5"/>
  <c r="H136" i="5"/>
  <c r="H137" i="5" s="1"/>
  <c r="AX136" i="5"/>
  <c r="AZ125" i="5"/>
  <c r="K124" i="5"/>
  <c r="K125" i="5" s="1"/>
  <c r="BA124" i="5"/>
  <c r="BF104" i="5"/>
  <c r="P104" i="5"/>
  <c r="P105" i="5" s="1"/>
  <c r="BE105" i="5"/>
  <c r="BL69" i="4"/>
  <c r="W68" i="4"/>
  <c r="W69" i="4" s="1"/>
  <c r="BM68" i="4"/>
  <c r="T80" i="4"/>
  <c r="T81" i="4" s="1"/>
  <c r="BI81" i="4"/>
  <c r="BJ80" i="4"/>
  <c r="BG89" i="4"/>
  <c r="BH88" i="4"/>
  <c r="R88" i="4"/>
  <c r="R89" i="4" s="1"/>
  <c r="U76" i="4"/>
  <c r="U77" i="4" s="1"/>
  <c r="BJ77" i="4"/>
  <c r="BK76" i="4"/>
  <c r="BL72" i="4"/>
  <c r="V72" i="4"/>
  <c r="V73" i="4" s="1"/>
  <c r="BK73" i="4"/>
  <c r="BF93" i="4"/>
  <c r="Q92" i="4"/>
  <c r="Q93" i="4" s="1"/>
  <c r="BG92" i="4"/>
  <c r="BP56" i="4"/>
  <c r="Z56" i="4"/>
  <c r="Z57" i="4" s="1"/>
  <c r="BO57" i="4"/>
  <c r="S84" i="4"/>
  <c r="S85" i="4" s="1"/>
  <c r="BH85" i="4"/>
  <c r="BI84" i="4"/>
  <c r="BE100" i="4"/>
  <c r="O100" i="4"/>
  <c r="O101" i="4" s="1"/>
  <c r="BD101" i="4"/>
  <c r="Y60" i="4"/>
  <c r="Y61" i="4" s="1"/>
  <c r="BN61" i="4"/>
  <c r="BO60" i="4"/>
  <c r="P96" i="4"/>
  <c r="P97" i="4" s="1"/>
  <c r="BF96" i="4"/>
  <c r="BE97" i="4"/>
  <c r="BM65" i="4"/>
  <c r="X64" i="4"/>
  <c r="X65" i="4" s="1"/>
  <c r="BN64" i="4"/>
  <c r="BJ84" i="5"/>
  <c r="BI85" i="5"/>
  <c r="T84" i="5"/>
  <c r="T85" i="5" s="1"/>
  <c r="BG93" i="5"/>
  <c r="R92" i="5"/>
  <c r="R93" i="5" s="1"/>
  <c r="BH92" i="5"/>
  <c r="V76" i="5"/>
  <c r="V77" i="5" s="1"/>
  <c r="BL76" i="5"/>
  <c r="BK77" i="5"/>
  <c r="S88" i="5"/>
  <c r="S89" i="5" s="1"/>
  <c r="BH89" i="5"/>
  <c r="BI88" i="5"/>
  <c r="BJ81" i="5"/>
  <c r="BK80" i="5"/>
  <c r="U80" i="5"/>
  <c r="U81" i="5" s="1"/>
  <c r="BQ56" i="5"/>
  <c r="AA56" i="5"/>
  <c r="AA57" i="5" s="1"/>
  <c r="BP57" i="5"/>
  <c r="BU37" i="5"/>
  <c r="AF36" i="5"/>
  <c r="AF37" i="5" s="1"/>
  <c r="BV36" i="5"/>
  <c r="AK16" i="5"/>
  <c r="AK17" i="5" s="1"/>
  <c r="C19" i="5" s="1"/>
  <c r="AR19" i="5" s="1"/>
  <c r="BZ17" i="5"/>
  <c r="BT41" i="5"/>
  <c r="BU40" i="5"/>
  <c r="AE40" i="5"/>
  <c r="AE41" i="5" s="1"/>
  <c r="BF97" i="5"/>
  <c r="BG96" i="5"/>
  <c r="Q96" i="5"/>
  <c r="Q97" i="5" s="1"/>
  <c r="BF100" i="5"/>
  <c r="BE101" i="5"/>
  <c r="P100" i="5"/>
  <c r="P101" i="5" s="1"/>
  <c r="BR49" i="5"/>
  <c r="BS48" i="5"/>
  <c r="AC48" i="5"/>
  <c r="AC49" i="5" s="1"/>
  <c r="BR52" i="5"/>
  <c r="BQ53" i="5"/>
  <c r="AB52" i="5"/>
  <c r="AB53" i="5" s="1"/>
  <c r="BX28" i="5"/>
  <c r="BW29" i="5"/>
  <c r="AH28" i="5"/>
  <c r="AH29" i="5" s="1"/>
  <c r="Z60" i="5"/>
  <c r="Z61" i="5" s="1"/>
  <c r="BP60" i="5"/>
  <c r="BO61" i="5"/>
  <c r="AD44" i="5"/>
  <c r="AD45" i="5" s="1"/>
  <c r="BS45" i="5"/>
  <c r="BT44" i="5"/>
  <c r="BN65" i="5"/>
  <c r="BO64" i="5"/>
  <c r="Y64" i="5"/>
  <c r="Y65" i="5" s="1"/>
  <c r="BM72" i="5"/>
  <c r="BL73" i="5"/>
  <c r="W72" i="5"/>
  <c r="W73" i="5" s="1"/>
  <c r="BN68" i="5"/>
  <c r="X68" i="5"/>
  <c r="X69" i="5" s="1"/>
  <c r="BM69" i="5"/>
  <c r="AG32" i="5"/>
  <c r="AG33" i="5" s="1"/>
  <c r="BV33" i="5"/>
  <c r="BW32" i="5"/>
  <c r="BX25" i="5"/>
  <c r="BY24" i="5"/>
  <c r="AI24" i="5"/>
  <c r="AI25" i="5" s="1"/>
  <c r="AJ20" i="5"/>
  <c r="AJ21" i="5" s="1"/>
  <c r="BY21" i="5"/>
  <c r="BZ20" i="5"/>
  <c r="AG24" i="4"/>
  <c r="AG25" i="4" s="1"/>
  <c r="BV25" i="4"/>
  <c r="BW24" i="4"/>
  <c r="BY16" i="4"/>
  <c r="BX17" i="4"/>
  <c r="AI16" i="4"/>
  <c r="AI17" i="4" s="1"/>
  <c r="BR41" i="4"/>
  <c r="BS40" i="4"/>
  <c r="AC40" i="4"/>
  <c r="AC41" i="4" s="1"/>
  <c r="BT33" i="4"/>
  <c r="BU32" i="4"/>
  <c r="AE32" i="4"/>
  <c r="AE33" i="4" s="1"/>
  <c r="BZ12" i="4"/>
  <c r="BY13" i="4"/>
  <c r="AJ12" i="4"/>
  <c r="AJ13" i="4" s="1"/>
  <c r="Z52" i="4"/>
  <c r="Z53" i="4" s="1"/>
  <c r="BP52" i="4"/>
  <c r="BO53" i="4"/>
  <c r="BQ48" i="4"/>
  <c r="BP49" i="4"/>
  <c r="AA48" i="4"/>
  <c r="AA49" i="4" s="1"/>
  <c r="BX20" i="4"/>
  <c r="AH20" i="4"/>
  <c r="AH21" i="4" s="1"/>
  <c r="BW21" i="4"/>
  <c r="BZ9" i="4"/>
  <c r="AK8" i="4"/>
  <c r="AK9" i="4" s="1"/>
  <c r="C11" i="4" s="1"/>
  <c r="AR11" i="4" s="1"/>
  <c r="AS11" i="4" s="1"/>
  <c r="BQ45" i="4"/>
  <c r="AB44" i="4"/>
  <c r="AB45" i="4" s="1"/>
  <c r="BR44" i="4"/>
  <c r="BS37" i="4"/>
  <c r="BT36" i="4"/>
  <c r="AD36" i="4"/>
  <c r="AD37" i="4" s="1"/>
  <c r="AF28" i="4"/>
  <c r="AF29" i="4" s="1"/>
  <c r="BU29" i="4"/>
  <c r="BV28" i="4"/>
  <c r="AF12" i="1"/>
  <c r="AF13" i="1" s="1"/>
  <c r="BU13" i="1"/>
  <c r="BV12" i="1"/>
  <c r="V52" i="1"/>
  <c r="V53" i="1" s="1"/>
  <c r="BL52" i="1"/>
  <c r="BK53" i="1"/>
  <c r="X44" i="1"/>
  <c r="X45" i="1" s="1"/>
  <c r="BM45" i="1"/>
  <c r="BN44" i="1"/>
  <c r="Y40" i="1"/>
  <c r="Y41" i="1" s="1"/>
  <c r="BN41" i="1"/>
  <c r="BO40" i="1"/>
  <c r="AD20" i="1"/>
  <c r="AD21" i="1" s="1"/>
  <c r="BS21" i="1"/>
  <c r="BT20" i="1"/>
  <c r="AC24" i="1"/>
  <c r="AC25" i="1" s="1"/>
  <c r="BS24" i="1"/>
  <c r="BR25" i="1"/>
  <c r="AE16" i="1"/>
  <c r="AE17" i="1" s="1"/>
  <c r="BT17" i="1"/>
  <c r="BU16" i="1"/>
  <c r="W48" i="1"/>
  <c r="W49" i="1" s="1"/>
  <c r="BL49" i="1"/>
  <c r="BM48" i="1"/>
  <c r="Z36" i="1"/>
  <c r="Z37" i="1" s="1"/>
  <c r="BP36" i="1"/>
  <c r="BO37" i="1"/>
  <c r="AB28" i="1"/>
  <c r="AB29" i="1" s="1"/>
  <c r="BQ29" i="1"/>
  <c r="BR28" i="1"/>
  <c r="AA32" i="1"/>
  <c r="AA33" i="1" s="1"/>
  <c r="BP33" i="1"/>
  <c r="BQ32" i="1"/>
  <c r="BV9" i="1"/>
  <c r="BW8" i="1"/>
  <c r="AH8" i="1" s="1"/>
  <c r="AH9" i="1" s="1"/>
  <c r="BB121" i="5" l="1"/>
  <c r="BC120" i="5"/>
  <c r="M120" i="5"/>
  <c r="M121" i="5" s="1"/>
  <c r="BD113" i="5"/>
  <c r="O112" i="5"/>
  <c r="O113" i="5" s="1"/>
  <c r="BE112" i="5"/>
  <c r="AW141" i="5"/>
  <c r="H140" i="5"/>
  <c r="H141" i="5" s="1"/>
  <c r="AX140" i="5"/>
  <c r="AZ132" i="5"/>
  <c r="J132" i="5"/>
  <c r="J133" i="5" s="1"/>
  <c r="AY133" i="5"/>
  <c r="BF105" i="5"/>
  <c r="BG104" i="5"/>
  <c r="Q104" i="5"/>
  <c r="Q105" i="5" s="1"/>
  <c r="I136" i="5"/>
  <c r="I137" i="5" s="1"/>
  <c r="AY136" i="5"/>
  <c r="AX137" i="5"/>
  <c r="AZ129" i="5"/>
  <c r="BA128" i="5"/>
  <c r="K128" i="5"/>
  <c r="K129" i="5" s="1"/>
  <c r="BE109" i="5"/>
  <c r="BF108" i="5"/>
  <c r="P108" i="5"/>
  <c r="P109" i="5" s="1"/>
  <c r="AV145" i="5"/>
  <c r="AV148" i="5"/>
  <c r="A144" i="5"/>
  <c r="AW144" i="5"/>
  <c r="G144" i="5"/>
  <c r="G145" i="5" s="1"/>
  <c r="BB124" i="5"/>
  <c r="BA125" i="5"/>
  <c r="L124" i="5"/>
  <c r="L125" i="5" s="1"/>
  <c r="BD116" i="5"/>
  <c r="N116" i="5"/>
  <c r="N117" i="5" s="1"/>
  <c r="BC117" i="5"/>
  <c r="Y64" i="4"/>
  <c r="Y65" i="4" s="1"/>
  <c r="BO64" i="4"/>
  <c r="BN65" i="4"/>
  <c r="Q96" i="4"/>
  <c r="Q97" i="4" s="1"/>
  <c r="BF97" i="4"/>
  <c r="BG96" i="4"/>
  <c r="T84" i="4"/>
  <c r="T85" i="4" s="1"/>
  <c r="BI85" i="4"/>
  <c r="BJ84" i="4"/>
  <c r="BL76" i="4"/>
  <c r="BK77" i="4"/>
  <c r="V76" i="4"/>
  <c r="V77" i="4" s="1"/>
  <c r="S88" i="4"/>
  <c r="S89" i="4" s="1"/>
  <c r="BH89" i="4"/>
  <c r="BI88" i="4"/>
  <c r="BQ56" i="4"/>
  <c r="BP57" i="4"/>
  <c r="AA56" i="4"/>
  <c r="AA57" i="4" s="1"/>
  <c r="BM69" i="4"/>
  <c r="X68" i="4"/>
  <c r="X69" i="4" s="1"/>
  <c r="BN68" i="4"/>
  <c r="Z60" i="4"/>
  <c r="Z61" i="4" s="1"/>
  <c r="BO61" i="4"/>
  <c r="BP60" i="4"/>
  <c r="BG93" i="4"/>
  <c r="BH92" i="4"/>
  <c r="R92" i="4"/>
  <c r="R93" i="4" s="1"/>
  <c r="BK80" i="4"/>
  <c r="U80" i="4"/>
  <c r="U81" i="4" s="1"/>
  <c r="BJ81" i="4"/>
  <c r="BF100" i="4"/>
  <c r="BE101" i="4"/>
  <c r="P100" i="4"/>
  <c r="P101" i="4" s="1"/>
  <c r="W72" i="4"/>
  <c r="W73" i="4" s="1"/>
  <c r="BL73" i="4"/>
  <c r="BM72" i="4"/>
  <c r="BZ21" i="5"/>
  <c r="AK20" i="5"/>
  <c r="AK21" i="5" s="1"/>
  <c r="C23" i="5" s="1"/>
  <c r="AR23" i="5" s="1"/>
  <c r="BZ24" i="5"/>
  <c r="AJ24" i="5"/>
  <c r="AJ25" i="5" s="1"/>
  <c r="BY25" i="5"/>
  <c r="BW33" i="5"/>
  <c r="AH32" i="5"/>
  <c r="AH33" i="5" s="1"/>
  <c r="BX32" i="5"/>
  <c r="X72" i="5"/>
  <c r="X73" i="5" s="1"/>
  <c r="BN72" i="5"/>
  <c r="BM73" i="5"/>
  <c r="BT45" i="5"/>
  <c r="BU44" i="5"/>
  <c r="AE44" i="5"/>
  <c r="AE45" i="5" s="1"/>
  <c r="BP61" i="5"/>
  <c r="BQ60" i="5"/>
  <c r="AA60" i="5"/>
  <c r="AA61" i="5" s="1"/>
  <c r="AI28" i="5"/>
  <c r="AI29" i="5" s="1"/>
  <c r="BX29" i="5"/>
  <c r="BY28" i="5"/>
  <c r="BH96" i="5"/>
  <c r="BG97" i="5"/>
  <c r="R96" i="5"/>
  <c r="R97" i="5" s="1"/>
  <c r="AB56" i="5"/>
  <c r="AB57" i="5" s="1"/>
  <c r="BR56" i="5"/>
  <c r="BQ57" i="5"/>
  <c r="BI89" i="5"/>
  <c r="BJ88" i="5"/>
  <c r="T88" i="5"/>
  <c r="T89" i="5" s="1"/>
  <c r="BL77" i="5"/>
  <c r="W76" i="5"/>
  <c r="W77" i="5" s="1"/>
  <c r="BM76" i="5"/>
  <c r="BP64" i="5"/>
  <c r="Z64" i="5"/>
  <c r="Z65" i="5" s="1"/>
  <c r="BO65" i="5"/>
  <c r="BO68" i="5"/>
  <c r="Y68" i="5"/>
  <c r="Y69" i="5" s="1"/>
  <c r="BN69" i="5"/>
  <c r="V80" i="5"/>
  <c r="V81" i="5" s="1"/>
  <c r="BK81" i="5"/>
  <c r="BL80" i="5"/>
  <c r="BH93" i="5"/>
  <c r="S92" i="5"/>
  <c r="S93" i="5" s="1"/>
  <c r="BI92" i="5"/>
  <c r="BT48" i="5"/>
  <c r="BS49" i="5"/>
  <c r="AD48" i="5"/>
  <c r="AD49" i="5" s="1"/>
  <c r="BG100" i="5"/>
  <c r="Q100" i="5"/>
  <c r="Q101" i="5" s="1"/>
  <c r="BF101" i="5"/>
  <c r="BS52" i="5"/>
  <c r="BR53" i="5"/>
  <c r="AC52" i="5"/>
  <c r="AC53" i="5" s="1"/>
  <c r="BV40" i="5"/>
  <c r="AF40" i="5"/>
  <c r="AF41" i="5" s="1"/>
  <c r="BU41" i="5"/>
  <c r="BW36" i="5"/>
  <c r="BV37" i="5"/>
  <c r="AG36" i="5"/>
  <c r="AG37" i="5" s="1"/>
  <c r="BK84" i="5"/>
  <c r="BJ85" i="5"/>
  <c r="U84" i="5"/>
  <c r="U85" i="5" s="1"/>
  <c r="BS41" i="4"/>
  <c r="BT40" i="4"/>
  <c r="AD40" i="4"/>
  <c r="AD41" i="4" s="1"/>
  <c r="AJ16" i="4"/>
  <c r="AJ17" i="4" s="1"/>
  <c r="BY17" i="4"/>
  <c r="BZ16" i="4"/>
  <c r="BV29" i="4"/>
  <c r="AG28" i="4"/>
  <c r="AG29" i="4" s="1"/>
  <c r="BW28" i="4"/>
  <c r="BU36" i="4"/>
  <c r="AE36" i="4"/>
  <c r="AE37" i="4" s="1"/>
  <c r="BT37" i="4"/>
  <c r="AB48" i="4"/>
  <c r="AB49" i="4" s="1"/>
  <c r="BR48" i="4"/>
  <c r="BQ49" i="4"/>
  <c r="BU33" i="4"/>
  <c r="BV32" i="4"/>
  <c r="AF32" i="4"/>
  <c r="AF33" i="4" s="1"/>
  <c r="BW25" i="4"/>
  <c r="BX24" i="4"/>
  <c r="AH24" i="4"/>
  <c r="AH25" i="4" s="1"/>
  <c r="AI20" i="4"/>
  <c r="AI21" i="4" s="1"/>
  <c r="BX21" i="4"/>
  <c r="BY20" i="4"/>
  <c r="BR45" i="4"/>
  <c r="BS44" i="4"/>
  <c r="AC44" i="4"/>
  <c r="AC45" i="4" s="1"/>
  <c r="BP53" i="4"/>
  <c r="BQ52" i="4"/>
  <c r="AA52" i="4"/>
  <c r="AA53" i="4" s="1"/>
  <c r="BZ13" i="4"/>
  <c r="AK12" i="4"/>
  <c r="AK13" i="4" s="1"/>
  <c r="C15" i="4" s="1"/>
  <c r="AR15" i="4" s="1"/>
  <c r="AS15" i="4" s="1"/>
  <c r="X48" i="1"/>
  <c r="X49" i="1" s="1"/>
  <c r="BN48" i="1"/>
  <c r="BM49" i="1"/>
  <c r="Z40" i="1"/>
  <c r="Z41" i="1" s="1"/>
  <c r="BO41" i="1"/>
  <c r="BP40" i="1"/>
  <c r="AE20" i="1"/>
  <c r="AE21" i="1" s="1"/>
  <c r="BU20" i="1"/>
  <c r="BT21" i="1"/>
  <c r="AG12" i="1"/>
  <c r="AG13" i="1" s="1"/>
  <c r="BV13" i="1"/>
  <c r="BW12" i="1"/>
  <c r="AC28" i="1"/>
  <c r="AC29" i="1" s="1"/>
  <c r="BR29" i="1"/>
  <c r="BS28" i="1"/>
  <c r="AA36" i="1"/>
  <c r="AA37" i="1" s="1"/>
  <c r="BQ36" i="1"/>
  <c r="BP37" i="1"/>
  <c r="AB32" i="1"/>
  <c r="AB33" i="1" s="1"/>
  <c r="BQ33" i="1"/>
  <c r="BR32" i="1"/>
  <c r="AF16" i="1"/>
  <c r="AF17" i="1" s="1"/>
  <c r="BV16" i="1"/>
  <c r="BU17" i="1"/>
  <c r="AD24" i="1"/>
  <c r="AD25" i="1" s="1"/>
  <c r="BS25" i="1"/>
  <c r="BT24" i="1"/>
  <c r="Y44" i="1"/>
  <c r="Y45" i="1" s="1"/>
  <c r="BN45" i="1"/>
  <c r="BO44" i="1"/>
  <c r="W52" i="1"/>
  <c r="W53" i="1" s="1"/>
  <c r="BM52" i="1"/>
  <c r="BL53" i="1"/>
  <c r="BX8" i="1"/>
  <c r="AI8" i="1" s="1"/>
  <c r="AI9" i="1" s="1"/>
  <c r="BW9" i="1"/>
  <c r="AW145" i="5" l="1"/>
  <c r="H144" i="5"/>
  <c r="H145" i="5" s="1"/>
  <c r="AX144" i="5"/>
  <c r="BB128" i="5"/>
  <c r="L128" i="5"/>
  <c r="L129" i="5" s="1"/>
  <c r="BA129" i="5"/>
  <c r="BF109" i="5"/>
  <c r="BG108" i="5"/>
  <c r="Q108" i="5"/>
  <c r="Q109" i="5" s="1"/>
  <c r="M124" i="5"/>
  <c r="M125" i="5" s="1"/>
  <c r="BB125" i="5"/>
  <c r="BC124" i="5"/>
  <c r="AV149" i="5"/>
  <c r="AW148" i="5"/>
  <c r="G148" i="5"/>
  <c r="G149" i="5" s="1"/>
  <c r="A148" i="5"/>
  <c r="BG105" i="5"/>
  <c r="BH104" i="5"/>
  <c r="R104" i="5"/>
  <c r="R105" i="5" s="1"/>
  <c r="K132" i="5"/>
  <c r="K133" i="5" s="1"/>
  <c r="AZ133" i="5"/>
  <c r="BA132" i="5"/>
  <c r="BE113" i="5"/>
  <c r="BF112" i="5"/>
  <c r="P112" i="5"/>
  <c r="P113" i="5" s="1"/>
  <c r="BD120" i="5"/>
  <c r="N120" i="5"/>
  <c r="N121" i="5" s="1"/>
  <c r="BC121" i="5"/>
  <c r="O116" i="5"/>
  <c r="O117" i="5" s="1"/>
  <c r="BD117" i="5"/>
  <c r="BE116" i="5"/>
  <c r="AZ136" i="5"/>
  <c r="AY137" i="5"/>
  <c r="J136" i="5"/>
  <c r="J137" i="5" s="1"/>
  <c r="I140" i="5"/>
  <c r="I141" i="5" s="1"/>
  <c r="AX141" i="5"/>
  <c r="AY140" i="5"/>
  <c r="X72" i="4"/>
  <c r="X73" i="4" s="1"/>
  <c r="BM73" i="4"/>
  <c r="BN72" i="4"/>
  <c r="BK81" i="4"/>
  <c r="BL80" i="4"/>
  <c r="V80" i="4"/>
  <c r="V81" i="4" s="1"/>
  <c r="BP61" i="4"/>
  <c r="BQ60" i="4"/>
  <c r="AA60" i="4"/>
  <c r="AA61" i="4" s="1"/>
  <c r="BQ57" i="4"/>
  <c r="AB56" i="4"/>
  <c r="AB57" i="4" s="1"/>
  <c r="BR56" i="4"/>
  <c r="BG100" i="4"/>
  <c r="Q100" i="4"/>
  <c r="Q101" i="4" s="1"/>
  <c r="BF101" i="4"/>
  <c r="BJ88" i="4"/>
  <c r="T88" i="4"/>
  <c r="T89" i="4" s="1"/>
  <c r="BI89" i="4"/>
  <c r="BI92" i="4"/>
  <c r="BH93" i="4"/>
  <c r="S92" i="4"/>
  <c r="S93" i="4" s="1"/>
  <c r="BM76" i="4"/>
  <c r="BL77" i="4"/>
  <c r="W76" i="4"/>
  <c r="W77" i="4" s="1"/>
  <c r="R96" i="4"/>
  <c r="R97" i="4" s="1"/>
  <c r="BH96" i="4"/>
  <c r="BG97" i="4"/>
  <c r="BP64" i="4"/>
  <c r="BO65" i="4"/>
  <c r="Z64" i="4"/>
  <c r="Z65" i="4" s="1"/>
  <c r="Y68" i="4"/>
  <c r="Y69" i="4" s="1"/>
  <c r="BO68" i="4"/>
  <c r="BN69" i="4"/>
  <c r="BK84" i="4"/>
  <c r="U84" i="4"/>
  <c r="U85" i="4" s="1"/>
  <c r="BJ85" i="4"/>
  <c r="BV41" i="5"/>
  <c r="AG40" i="5"/>
  <c r="AG41" i="5" s="1"/>
  <c r="BW40" i="5"/>
  <c r="BN73" i="5"/>
  <c r="Y72" i="5"/>
  <c r="Y73" i="5" s="1"/>
  <c r="BO72" i="5"/>
  <c r="BX36" i="5"/>
  <c r="AH36" i="5"/>
  <c r="AH37" i="5" s="1"/>
  <c r="BW37" i="5"/>
  <c r="BR57" i="5"/>
  <c r="BS56" i="5"/>
  <c r="AC56" i="5"/>
  <c r="AC57" i="5" s="1"/>
  <c r="S96" i="5"/>
  <c r="S97" i="5" s="1"/>
  <c r="BI96" i="5"/>
  <c r="BH97" i="5"/>
  <c r="BV44" i="5"/>
  <c r="BU45" i="5"/>
  <c r="AF44" i="5"/>
  <c r="AF45" i="5" s="1"/>
  <c r="V84" i="5"/>
  <c r="V85" i="5" s="1"/>
  <c r="BK85" i="5"/>
  <c r="BL84" i="5"/>
  <c r="BG101" i="5"/>
  <c r="BH100" i="5"/>
  <c r="R100" i="5"/>
  <c r="R101" i="5" s="1"/>
  <c r="BJ92" i="5"/>
  <c r="T92" i="5"/>
  <c r="T93" i="5" s="1"/>
  <c r="BI93" i="5"/>
  <c r="Z68" i="5"/>
  <c r="Z69" i="5" s="1"/>
  <c r="BO69" i="5"/>
  <c r="BP68" i="5"/>
  <c r="BM77" i="5"/>
  <c r="X76" i="5"/>
  <c r="X77" i="5" s="1"/>
  <c r="BN76" i="5"/>
  <c r="BJ89" i="5"/>
  <c r="U88" i="5"/>
  <c r="U89" i="5" s="1"/>
  <c r="BK88" i="5"/>
  <c r="BY29" i="5"/>
  <c r="BZ28" i="5"/>
  <c r="AJ28" i="5"/>
  <c r="AJ29" i="5" s="1"/>
  <c r="BQ61" i="5"/>
  <c r="AB60" i="5"/>
  <c r="AB61" i="5" s="1"/>
  <c r="BR60" i="5"/>
  <c r="BY32" i="5"/>
  <c r="BX33" i="5"/>
  <c r="AI32" i="5"/>
  <c r="AI33" i="5" s="1"/>
  <c r="BU48" i="5"/>
  <c r="AE48" i="5"/>
  <c r="AE49" i="5" s="1"/>
  <c r="BT49" i="5"/>
  <c r="BM80" i="5"/>
  <c r="BL81" i="5"/>
  <c r="W80" i="5"/>
  <c r="W81" i="5" s="1"/>
  <c r="BQ64" i="5"/>
  <c r="AA64" i="5"/>
  <c r="AA65" i="5" s="1"/>
  <c r="BP65" i="5"/>
  <c r="AD52" i="5"/>
  <c r="AD53" i="5" s="1"/>
  <c r="BT52" i="5"/>
  <c r="BS53" i="5"/>
  <c r="BZ25" i="5"/>
  <c r="AK24" i="5"/>
  <c r="AK25" i="5" s="1"/>
  <c r="C27" i="5" s="1"/>
  <c r="AR27" i="5" s="1"/>
  <c r="BS45" i="4"/>
  <c r="BT44" i="4"/>
  <c r="AD44" i="4"/>
  <c r="AD45" i="4" s="1"/>
  <c r="BX25" i="4"/>
  <c r="BY24" i="4"/>
  <c r="AI24" i="4"/>
  <c r="AI25" i="4" s="1"/>
  <c r="AB52" i="4"/>
  <c r="AB53" i="4" s="1"/>
  <c r="BR52" i="4"/>
  <c r="BQ53" i="4"/>
  <c r="BY21" i="4"/>
  <c r="AJ20" i="4"/>
  <c r="AJ21" i="4" s="1"/>
  <c r="BZ20" i="4"/>
  <c r="BR49" i="4"/>
  <c r="BS48" i="4"/>
  <c r="AC48" i="4"/>
  <c r="AC49" i="4" s="1"/>
  <c r="BV36" i="4"/>
  <c r="AF36" i="4"/>
  <c r="AF37" i="4" s="1"/>
  <c r="BU37" i="4"/>
  <c r="BZ17" i="4"/>
  <c r="AK16" i="4"/>
  <c r="AK17" i="4" s="1"/>
  <c r="C19" i="4" s="1"/>
  <c r="AR19" i="4" s="1"/>
  <c r="BU40" i="4"/>
  <c r="AE40" i="4"/>
  <c r="AE41" i="4" s="1"/>
  <c r="BT41" i="4"/>
  <c r="BW32" i="4"/>
  <c r="AG32" i="4"/>
  <c r="AG33" i="4" s="1"/>
  <c r="BV33" i="4"/>
  <c r="BX28" i="4"/>
  <c r="BW29" i="4"/>
  <c r="AH28" i="4"/>
  <c r="AH29" i="4" s="1"/>
  <c r="AH12" i="1"/>
  <c r="AH13" i="1" s="1"/>
  <c r="BX12" i="1"/>
  <c r="BW13" i="1"/>
  <c r="AF20" i="1"/>
  <c r="AF21" i="1" s="1"/>
  <c r="BV20" i="1"/>
  <c r="BU21" i="1"/>
  <c r="X52" i="1"/>
  <c r="X53" i="1" s="1"/>
  <c r="BN52" i="1"/>
  <c r="BM53" i="1"/>
  <c r="AE24" i="1"/>
  <c r="AE25" i="1" s="1"/>
  <c r="BT25" i="1"/>
  <c r="BU24" i="1"/>
  <c r="AG16" i="1"/>
  <c r="AG17" i="1" s="1"/>
  <c r="BW16" i="1"/>
  <c r="BV17" i="1"/>
  <c r="AD28" i="1"/>
  <c r="AD29" i="1" s="1"/>
  <c r="BT28" i="1"/>
  <c r="BS29" i="1"/>
  <c r="Z44" i="1"/>
  <c r="Z45" i="1" s="1"/>
  <c r="BP44" i="1"/>
  <c r="BO45" i="1"/>
  <c r="AA40" i="1"/>
  <c r="AA41" i="1" s="1"/>
  <c r="BQ40" i="1"/>
  <c r="BP41" i="1"/>
  <c r="Y48" i="1"/>
  <c r="Y49" i="1" s="1"/>
  <c r="BO48" i="1"/>
  <c r="BN49" i="1"/>
  <c r="AC32" i="1"/>
  <c r="AC33" i="1" s="1"/>
  <c r="BS32" i="1"/>
  <c r="BR33" i="1"/>
  <c r="AB36" i="1"/>
  <c r="AB37" i="1" s="1"/>
  <c r="BQ37" i="1"/>
  <c r="BR36" i="1"/>
  <c r="BY8" i="1"/>
  <c r="AJ8" i="1" s="1"/>
  <c r="AJ9" i="1" s="1"/>
  <c r="BX9" i="1"/>
  <c r="BE120" i="5" l="1"/>
  <c r="O120" i="5"/>
  <c r="O121" i="5" s="1"/>
  <c r="BD121" i="5"/>
  <c r="BA133" i="5"/>
  <c r="BB132" i="5"/>
  <c r="L132" i="5"/>
  <c r="L133" i="5" s="1"/>
  <c r="BI104" i="5"/>
  <c r="BH105" i="5"/>
  <c r="S104" i="5"/>
  <c r="S105" i="5" s="1"/>
  <c r="AW149" i="5"/>
  <c r="H148" i="5"/>
  <c r="H149" i="5" s="1"/>
  <c r="AX148" i="5"/>
  <c r="BB129" i="5"/>
  <c r="BC128" i="5"/>
  <c r="M128" i="5"/>
  <c r="M129" i="5" s="1"/>
  <c r="K136" i="5"/>
  <c r="K137" i="5" s="1"/>
  <c r="AZ137" i="5"/>
  <c r="BA136" i="5"/>
  <c r="Q112" i="5"/>
  <c r="Q113" i="5" s="1"/>
  <c r="BG112" i="5"/>
  <c r="BF113" i="5"/>
  <c r="P116" i="5"/>
  <c r="P117" i="5" s="1"/>
  <c r="BE117" i="5"/>
  <c r="BF116" i="5"/>
  <c r="AY141" i="5"/>
  <c r="J140" i="5"/>
  <c r="J141" i="5" s="1"/>
  <c r="AZ140" i="5"/>
  <c r="AY144" i="5"/>
  <c r="AX145" i="5"/>
  <c r="I144" i="5"/>
  <c r="I145" i="5" s="1"/>
  <c r="BC125" i="5"/>
  <c r="BD124" i="5"/>
  <c r="N124" i="5"/>
  <c r="N125" i="5" s="1"/>
  <c r="R108" i="5"/>
  <c r="R109" i="5" s="1"/>
  <c r="BH108" i="5"/>
  <c r="BG109" i="5"/>
  <c r="BQ64" i="4"/>
  <c r="AA64" i="4"/>
  <c r="AA65" i="4" s="1"/>
  <c r="BP65" i="4"/>
  <c r="BJ89" i="4"/>
  <c r="BK88" i="4"/>
  <c r="U88" i="4"/>
  <c r="U89" i="4" s="1"/>
  <c r="BS56" i="4"/>
  <c r="AC56" i="4"/>
  <c r="AC57" i="4" s="1"/>
  <c r="BR57" i="4"/>
  <c r="BQ61" i="4"/>
  <c r="BR60" i="4"/>
  <c r="AB60" i="4"/>
  <c r="AB61" i="4" s="1"/>
  <c r="V84" i="4"/>
  <c r="V85" i="4" s="1"/>
  <c r="BK85" i="4"/>
  <c r="BL84" i="4"/>
  <c r="BI93" i="4"/>
  <c r="BJ92" i="4"/>
  <c r="T92" i="4"/>
  <c r="T93" i="4" s="1"/>
  <c r="BO72" i="4"/>
  <c r="Y72" i="4"/>
  <c r="Y73" i="4" s="1"/>
  <c r="BN73" i="4"/>
  <c r="BH97" i="4"/>
  <c r="BI96" i="4"/>
  <c r="S96" i="4"/>
  <c r="S97" i="4" s="1"/>
  <c r="BN76" i="4"/>
  <c r="X76" i="4"/>
  <c r="X77" i="4" s="1"/>
  <c r="BM77" i="4"/>
  <c r="BP68" i="4"/>
  <c r="Z68" i="4"/>
  <c r="Z69" i="4" s="1"/>
  <c r="BO69" i="4"/>
  <c r="BH100" i="4"/>
  <c r="R100" i="4"/>
  <c r="R101" i="4" s="1"/>
  <c r="BG101" i="4"/>
  <c r="BL81" i="4"/>
  <c r="BM80" i="4"/>
  <c r="W80" i="4"/>
  <c r="W81" i="4" s="1"/>
  <c r="AF48" i="5"/>
  <c r="AF49" i="5" s="1"/>
  <c r="BV48" i="5"/>
  <c r="BU49" i="5"/>
  <c r="BS60" i="5"/>
  <c r="BR61" i="5"/>
  <c r="AC60" i="5"/>
  <c r="AC61" i="5" s="1"/>
  <c r="AK28" i="5"/>
  <c r="AK29" i="5" s="1"/>
  <c r="C31" i="5" s="1"/>
  <c r="AR31" i="5" s="1"/>
  <c r="BZ29" i="5"/>
  <c r="BP69" i="5"/>
  <c r="AA68" i="5"/>
  <c r="AA69" i="5" s="1"/>
  <c r="BQ68" i="5"/>
  <c r="BI97" i="5"/>
  <c r="BJ96" i="5"/>
  <c r="T96" i="5"/>
  <c r="T97" i="5" s="1"/>
  <c r="BO73" i="5"/>
  <c r="Z72" i="5"/>
  <c r="Z73" i="5" s="1"/>
  <c r="BP72" i="5"/>
  <c r="X80" i="5"/>
  <c r="X81" i="5" s="1"/>
  <c r="BN80" i="5"/>
  <c r="BM81" i="5"/>
  <c r="BO76" i="5"/>
  <c r="BN77" i="5"/>
  <c r="Y76" i="5"/>
  <c r="Y77" i="5" s="1"/>
  <c r="BK92" i="5"/>
  <c r="BJ93" i="5"/>
  <c r="U92" i="5"/>
  <c r="U93" i="5" s="1"/>
  <c r="BL85" i="5"/>
  <c r="W84" i="5"/>
  <c r="W85" i="5" s="1"/>
  <c r="BM84" i="5"/>
  <c r="BT53" i="5"/>
  <c r="AE52" i="5"/>
  <c r="AE53" i="5" s="1"/>
  <c r="BU52" i="5"/>
  <c r="AB64" i="5"/>
  <c r="AB65" i="5" s="1"/>
  <c r="BQ65" i="5"/>
  <c r="BR64" i="5"/>
  <c r="BL88" i="5"/>
  <c r="BK89" i="5"/>
  <c r="V88" i="5"/>
  <c r="V89" i="5" s="1"/>
  <c r="BW44" i="5"/>
  <c r="BV45" i="5"/>
  <c r="AG44" i="5"/>
  <c r="AG45" i="5" s="1"/>
  <c r="BZ32" i="5"/>
  <c r="AJ32" i="5"/>
  <c r="AJ33" i="5" s="1"/>
  <c r="BY33" i="5"/>
  <c r="BH101" i="5"/>
  <c r="S100" i="5"/>
  <c r="S101" i="5" s="1"/>
  <c r="BI100" i="5"/>
  <c r="AD56" i="5"/>
  <c r="AD57" i="5" s="1"/>
  <c r="BS57" i="5"/>
  <c r="BT56" i="5"/>
  <c r="AI36" i="5"/>
  <c r="AI37" i="5" s="1"/>
  <c r="BX37" i="5"/>
  <c r="BY36" i="5"/>
  <c r="BW41" i="5"/>
  <c r="AH40" i="5"/>
  <c r="AH41" i="5" s="1"/>
  <c r="BX40" i="5"/>
  <c r="BU41" i="4"/>
  <c r="BV40" i="4"/>
  <c r="AF40" i="4"/>
  <c r="AF41" i="4" s="1"/>
  <c r="AH32" i="4"/>
  <c r="AH33" i="4" s="1"/>
  <c r="BW33" i="4"/>
  <c r="BX32" i="4"/>
  <c r="BY28" i="4"/>
  <c r="AI28" i="4"/>
  <c r="AI29" i="4" s="1"/>
  <c r="BX29" i="4"/>
  <c r="BS52" i="4"/>
  <c r="BR53" i="4"/>
  <c r="AC52" i="4"/>
  <c r="AC53" i="4" s="1"/>
  <c r="AD48" i="4"/>
  <c r="AD49" i="4" s="1"/>
  <c r="BT48" i="4"/>
  <c r="BS49" i="4"/>
  <c r="AE44" i="4"/>
  <c r="AE45" i="4" s="1"/>
  <c r="BT45" i="4"/>
  <c r="BU44" i="4"/>
  <c r="AG36" i="4"/>
  <c r="AG37" i="4" s="1"/>
  <c r="BV37" i="4"/>
  <c r="BW36" i="4"/>
  <c r="BZ21" i="4"/>
  <c r="AK20" i="4"/>
  <c r="AK21" i="4" s="1"/>
  <c r="C23" i="4" s="1"/>
  <c r="AR23" i="4" s="1"/>
  <c r="BZ24" i="4"/>
  <c r="AJ24" i="4"/>
  <c r="AJ25" i="4" s="1"/>
  <c r="BY25" i="4"/>
  <c r="C11" i="1"/>
  <c r="AR11" i="1" s="1"/>
  <c r="AS11" i="1" s="1"/>
  <c r="AA44" i="1"/>
  <c r="AA45" i="1" s="1"/>
  <c r="BQ44" i="1"/>
  <c r="BP45" i="1"/>
  <c r="AF24" i="1"/>
  <c r="AF25" i="1" s="1"/>
  <c r="BU25" i="1"/>
  <c r="BV24" i="1"/>
  <c r="Y52" i="1"/>
  <c r="Y53" i="1" s="1"/>
  <c r="BN53" i="1"/>
  <c r="BO52" i="1"/>
  <c r="AB40" i="1"/>
  <c r="AB41" i="1" s="1"/>
  <c r="BR40" i="1"/>
  <c r="BQ41" i="1"/>
  <c r="Z48" i="1"/>
  <c r="Z49" i="1" s="1"/>
  <c r="BO49" i="1"/>
  <c r="BP48" i="1"/>
  <c r="AH16" i="1"/>
  <c r="AH17" i="1" s="1"/>
  <c r="BW17" i="1"/>
  <c r="BX16" i="1"/>
  <c r="AI12" i="1"/>
  <c r="AI13" i="1" s="1"/>
  <c r="BX13" i="1"/>
  <c r="BY12" i="1"/>
  <c r="AC36" i="1"/>
  <c r="AC37" i="1" s="1"/>
  <c r="BR37" i="1"/>
  <c r="BS36" i="1"/>
  <c r="AD32" i="1"/>
  <c r="AD33" i="1" s="1"/>
  <c r="BS33" i="1"/>
  <c r="BT32" i="1"/>
  <c r="AE28" i="1"/>
  <c r="AE29" i="1" s="1"/>
  <c r="BU28" i="1"/>
  <c r="BT29" i="1"/>
  <c r="AG20" i="1"/>
  <c r="AG21" i="1" s="1"/>
  <c r="BV21" i="1"/>
  <c r="BW20" i="1"/>
  <c r="BZ8" i="1"/>
  <c r="AK8" i="1" s="1"/>
  <c r="AK9" i="1" s="1"/>
  <c r="BY9" i="1"/>
  <c r="BE124" i="5" l="1"/>
  <c r="O124" i="5"/>
  <c r="O125" i="5" s="1"/>
  <c r="BD125" i="5"/>
  <c r="J144" i="5"/>
  <c r="J145" i="5" s="1"/>
  <c r="AY145" i="5"/>
  <c r="AZ144" i="5"/>
  <c r="BG116" i="5"/>
  <c r="Q116" i="5"/>
  <c r="Q117" i="5" s="1"/>
  <c r="BF117" i="5"/>
  <c r="BH112" i="5"/>
  <c r="BG113" i="5"/>
  <c r="R112" i="5"/>
  <c r="R113" i="5" s="1"/>
  <c r="I148" i="5"/>
  <c r="I149" i="5" s="1"/>
  <c r="AY148" i="5"/>
  <c r="AX149" i="5"/>
  <c r="S108" i="5"/>
  <c r="S109" i="5" s="1"/>
  <c r="BH109" i="5"/>
  <c r="BI108" i="5"/>
  <c r="AZ141" i="5"/>
  <c r="K140" i="5"/>
  <c r="K141" i="5" s="1"/>
  <c r="BA140" i="5"/>
  <c r="T104" i="5"/>
  <c r="T105" i="5" s="1"/>
  <c r="BI105" i="5"/>
  <c r="BJ104" i="5"/>
  <c r="BA137" i="5"/>
  <c r="BB136" i="5"/>
  <c r="L136" i="5"/>
  <c r="L137" i="5" s="1"/>
  <c r="N128" i="5"/>
  <c r="N129" i="5" s="1"/>
  <c r="BC129" i="5"/>
  <c r="BD128" i="5"/>
  <c r="BB133" i="5"/>
  <c r="BC132" i="5"/>
  <c r="M132" i="5"/>
  <c r="M133" i="5" s="1"/>
  <c r="BF120" i="5"/>
  <c r="P120" i="5"/>
  <c r="P121" i="5" s="1"/>
  <c r="BE121" i="5"/>
  <c r="BP69" i="4"/>
  <c r="BQ68" i="4"/>
  <c r="AA68" i="4"/>
  <c r="AA69" i="4" s="1"/>
  <c r="X80" i="4"/>
  <c r="X81" i="4" s="1"/>
  <c r="BM81" i="4"/>
  <c r="BN80" i="4"/>
  <c r="S100" i="4"/>
  <c r="S101" i="4" s="1"/>
  <c r="BH101" i="4"/>
  <c r="BI100" i="4"/>
  <c r="BI97" i="4"/>
  <c r="BJ96" i="4"/>
  <c r="T96" i="4"/>
  <c r="T97" i="4" s="1"/>
  <c r="BO73" i="4"/>
  <c r="BP72" i="4"/>
  <c r="Z72" i="4"/>
  <c r="Z73" i="4" s="1"/>
  <c r="W84" i="4"/>
  <c r="W85" i="4" s="1"/>
  <c r="BL85" i="4"/>
  <c r="BM84" i="4"/>
  <c r="BR61" i="4"/>
  <c r="BS60" i="4"/>
  <c r="AC60" i="4"/>
  <c r="AC61" i="4" s="1"/>
  <c r="BS57" i="4"/>
  <c r="BT56" i="4"/>
  <c r="AD56" i="4"/>
  <c r="AD57" i="4" s="1"/>
  <c r="Y76" i="4"/>
  <c r="Y77" i="4" s="1"/>
  <c r="BN77" i="4"/>
  <c r="BO76" i="4"/>
  <c r="U92" i="4"/>
  <c r="U93" i="4" s="1"/>
  <c r="BJ93" i="4"/>
  <c r="BK92" i="4"/>
  <c r="BL88" i="4"/>
  <c r="BK89" i="4"/>
  <c r="V88" i="4"/>
  <c r="V89" i="4" s="1"/>
  <c r="BQ65" i="4"/>
  <c r="BR64" i="4"/>
  <c r="AB64" i="4"/>
  <c r="AB65" i="4" s="1"/>
  <c r="W88" i="5"/>
  <c r="W89" i="5" s="1"/>
  <c r="BL89" i="5"/>
  <c r="BM88" i="5"/>
  <c r="BU53" i="5"/>
  <c r="AF52" i="5"/>
  <c r="AF53" i="5" s="1"/>
  <c r="BV52" i="5"/>
  <c r="BK93" i="5"/>
  <c r="V92" i="5"/>
  <c r="V93" i="5" s="1"/>
  <c r="BL92" i="5"/>
  <c r="AD60" i="5"/>
  <c r="AD61" i="5" s="1"/>
  <c r="BT60" i="5"/>
  <c r="BS61" i="5"/>
  <c r="BJ100" i="5"/>
  <c r="T100" i="5"/>
  <c r="T101" i="5" s="1"/>
  <c r="BI101" i="5"/>
  <c r="BN81" i="5"/>
  <c r="Y80" i="5"/>
  <c r="Y81" i="5" s="1"/>
  <c r="BO80" i="5"/>
  <c r="BU56" i="5"/>
  <c r="BT57" i="5"/>
  <c r="AE56" i="5"/>
  <c r="AE57" i="5" s="1"/>
  <c r="BV49" i="5"/>
  <c r="AG48" i="5"/>
  <c r="AG49" i="5" s="1"/>
  <c r="BW48" i="5"/>
  <c r="BX41" i="5"/>
  <c r="BY40" i="5"/>
  <c r="AI40" i="5"/>
  <c r="AI41" i="5" s="1"/>
  <c r="AH44" i="5"/>
  <c r="AH45" i="5" s="1"/>
  <c r="BW45" i="5"/>
  <c r="BX44" i="5"/>
  <c r="BR65" i="5"/>
  <c r="AC64" i="5"/>
  <c r="AC65" i="5" s="1"/>
  <c r="BS64" i="5"/>
  <c r="BQ69" i="5"/>
  <c r="BR68" i="5"/>
  <c r="AB68" i="5"/>
  <c r="AB69" i="5" s="1"/>
  <c r="AK32" i="5"/>
  <c r="AK33" i="5" s="1"/>
  <c r="C35" i="5" s="1"/>
  <c r="AR35" i="5" s="1"/>
  <c r="BZ33" i="5"/>
  <c r="BY37" i="5"/>
  <c r="BZ36" i="5"/>
  <c r="AJ36" i="5"/>
  <c r="AJ37" i="5" s="1"/>
  <c r="BN84" i="5"/>
  <c r="X84" i="5"/>
  <c r="X85" i="5" s="1"/>
  <c r="BM85" i="5"/>
  <c r="Z76" i="5"/>
  <c r="Z77" i="5" s="1"/>
  <c r="BP76" i="5"/>
  <c r="BO77" i="5"/>
  <c r="BQ72" i="5"/>
  <c r="BP73" i="5"/>
  <c r="AA72" i="5"/>
  <c r="AA73" i="5" s="1"/>
  <c r="U96" i="5"/>
  <c r="U97" i="5" s="1"/>
  <c r="BJ97" i="5"/>
  <c r="BK96" i="5"/>
  <c r="AK24" i="4"/>
  <c r="AK25" i="4" s="1"/>
  <c r="C27" i="4" s="1"/>
  <c r="AR27" i="4" s="1"/>
  <c r="BZ25" i="4"/>
  <c r="AJ28" i="4"/>
  <c r="AJ29" i="4" s="1"/>
  <c r="BY29" i="4"/>
  <c r="BZ28" i="4"/>
  <c r="BU45" i="4"/>
  <c r="BV44" i="4"/>
  <c r="AF44" i="4"/>
  <c r="AF45" i="4" s="1"/>
  <c r="BU48" i="4"/>
  <c r="BT49" i="4"/>
  <c r="AE48" i="4"/>
  <c r="AE49" i="4" s="1"/>
  <c r="AD52" i="4"/>
  <c r="AD53" i="4" s="1"/>
  <c r="BT52" i="4"/>
  <c r="BS53" i="4"/>
  <c r="BX33" i="4"/>
  <c r="AI32" i="4"/>
  <c r="AI33" i="4" s="1"/>
  <c r="BY32" i="4"/>
  <c r="BV41" i="4"/>
  <c r="BW40" i="4"/>
  <c r="AG40" i="4"/>
  <c r="AG41" i="4" s="1"/>
  <c r="BW37" i="4"/>
  <c r="BX36" i="4"/>
  <c r="AH36" i="4"/>
  <c r="AH37" i="4" s="1"/>
  <c r="AA48" i="1"/>
  <c r="AA49" i="1" s="1"/>
  <c r="BP49" i="1"/>
  <c r="BQ48" i="1"/>
  <c r="AC40" i="1"/>
  <c r="AC41" i="1" s="1"/>
  <c r="BS40" i="1"/>
  <c r="BR41" i="1"/>
  <c r="AI16" i="1"/>
  <c r="AI17" i="1" s="1"/>
  <c r="BX17" i="1"/>
  <c r="BY16" i="1"/>
  <c r="AG24" i="1"/>
  <c r="AG25" i="1" s="1"/>
  <c r="BW24" i="1"/>
  <c r="BV25" i="1"/>
  <c r="AB44" i="1"/>
  <c r="AB45" i="1" s="1"/>
  <c r="BQ45" i="1"/>
  <c r="BR44" i="1"/>
  <c r="AD36" i="1"/>
  <c r="AD37" i="1" s="1"/>
  <c r="BT36" i="1"/>
  <c r="BS37" i="1"/>
  <c r="AE32" i="1"/>
  <c r="AE33" i="1" s="1"/>
  <c r="BT33" i="1"/>
  <c r="BU32" i="1"/>
  <c r="AH20" i="1"/>
  <c r="AH21" i="1" s="1"/>
  <c r="BW21" i="1"/>
  <c r="BX20" i="1"/>
  <c r="AF28" i="1"/>
  <c r="AF29" i="1" s="1"/>
  <c r="BU29" i="1"/>
  <c r="BV28" i="1"/>
  <c r="AJ12" i="1"/>
  <c r="AJ13" i="1" s="1"/>
  <c r="BY13" i="1"/>
  <c r="BZ12" i="1"/>
  <c r="Z52" i="1"/>
  <c r="Z53" i="1" s="1"/>
  <c r="BP52" i="1"/>
  <c r="BO53" i="1"/>
  <c r="BZ9" i="1"/>
  <c r="BD132" i="5" l="1"/>
  <c r="N132" i="5"/>
  <c r="N133" i="5" s="1"/>
  <c r="BC133" i="5"/>
  <c r="BK104" i="5"/>
  <c r="U104" i="5"/>
  <c r="U105" i="5" s="1"/>
  <c r="BJ105" i="5"/>
  <c r="R116" i="5"/>
  <c r="R117" i="5" s="1"/>
  <c r="BG117" i="5"/>
  <c r="BH116" i="5"/>
  <c r="Q120" i="5"/>
  <c r="Q121" i="5" s="1"/>
  <c r="BF121" i="5"/>
  <c r="BG120" i="5"/>
  <c r="BD129" i="5"/>
  <c r="O128" i="5"/>
  <c r="O129" i="5" s="1"/>
  <c r="BE128" i="5"/>
  <c r="BB137" i="5"/>
  <c r="BC136" i="5"/>
  <c r="M136" i="5"/>
  <c r="M137" i="5" s="1"/>
  <c r="BJ108" i="5"/>
  <c r="T108" i="5"/>
  <c r="T109" i="5" s="1"/>
  <c r="BI109" i="5"/>
  <c r="AZ148" i="5"/>
  <c r="J148" i="5"/>
  <c r="J149" i="5" s="1"/>
  <c r="AY149" i="5"/>
  <c r="S112" i="5"/>
  <c r="S113" i="5" s="1"/>
  <c r="BH113" i="5"/>
  <c r="BI112" i="5"/>
  <c r="AZ145" i="5"/>
  <c r="BA144" i="5"/>
  <c r="K144" i="5"/>
  <c r="K145" i="5" s="1"/>
  <c r="L140" i="5"/>
  <c r="L141" i="5" s="1"/>
  <c r="BA141" i="5"/>
  <c r="BB140" i="5"/>
  <c r="BE125" i="5"/>
  <c r="BF124" i="5"/>
  <c r="P124" i="5"/>
  <c r="P125" i="5" s="1"/>
  <c r="AD60" i="4"/>
  <c r="AD61" i="4" s="1"/>
  <c r="BS61" i="4"/>
  <c r="BT60" i="4"/>
  <c r="BR65" i="4"/>
  <c r="BS64" i="4"/>
  <c r="AC64" i="4"/>
  <c r="AC65" i="4" s="1"/>
  <c r="W88" i="4"/>
  <c r="W89" i="4" s="1"/>
  <c r="BL89" i="4"/>
  <c r="BM88" i="4"/>
  <c r="BP76" i="4"/>
  <c r="BO77" i="4"/>
  <c r="Z76" i="4"/>
  <c r="Z77" i="4" s="1"/>
  <c r="AE56" i="4"/>
  <c r="AE57" i="4" s="1"/>
  <c r="BT57" i="4"/>
  <c r="BU56" i="4"/>
  <c r="BK96" i="4"/>
  <c r="U96" i="4"/>
  <c r="U97" i="4" s="1"/>
  <c r="BJ97" i="4"/>
  <c r="BL92" i="4"/>
  <c r="V92" i="4"/>
  <c r="V93" i="4" s="1"/>
  <c r="BK93" i="4"/>
  <c r="X84" i="4"/>
  <c r="X85" i="4" s="1"/>
  <c r="BM85" i="4"/>
  <c r="BN84" i="4"/>
  <c r="AA72" i="4"/>
  <c r="AA73" i="4" s="1"/>
  <c r="BP73" i="4"/>
  <c r="BQ72" i="4"/>
  <c r="BO80" i="4"/>
  <c r="Y80" i="4"/>
  <c r="Y81" i="4" s="1"/>
  <c r="BN81" i="4"/>
  <c r="BQ69" i="4"/>
  <c r="AB68" i="4"/>
  <c r="AB69" i="4" s="1"/>
  <c r="BR68" i="4"/>
  <c r="T100" i="4"/>
  <c r="T101" i="4" s="1"/>
  <c r="BI101" i="4"/>
  <c r="BJ100" i="4"/>
  <c r="BZ37" i="5"/>
  <c r="AK36" i="5"/>
  <c r="AK37" i="5" s="1"/>
  <c r="C39" i="5" s="1"/>
  <c r="AR39" i="5" s="1"/>
  <c r="BW49" i="5"/>
  <c r="AH48" i="5"/>
  <c r="AH49" i="5" s="1"/>
  <c r="BX48" i="5"/>
  <c r="BL96" i="5"/>
  <c r="BK97" i="5"/>
  <c r="V96" i="5"/>
  <c r="V97" i="5" s="1"/>
  <c r="AB72" i="5"/>
  <c r="AB73" i="5" s="1"/>
  <c r="BR72" i="5"/>
  <c r="BQ73" i="5"/>
  <c r="BS68" i="5"/>
  <c r="BR69" i="5"/>
  <c r="AC68" i="5"/>
  <c r="AC69" i="5" s="1"/>
  <c r="AF56" i="5"/>
  <c r="AF57" i="5" s="1"/>
  <c r="BV56" i="5"/>
  <c r="BU57" i="5"/>
  <c r="BT61" i="5"/>
  <c r="BU60" i="5"/>
  <c r="AE60" i="5"/>
  <c r="AE61" i="5" s="1"/>
  <c r="BM89" i="5"/>
  <c r="X88" i="5"/>
  <c r="X89" i="5" s="1"/>
  <c r="BN88" i="5"/>
  <c r="BP77" i="5"/>
  <c r="BQ76" i="5"/>
  <c r="AA76" i="5"/>
  <c r="AA77" i="5" s="1"/>
  <c r="BO84" i="5"/>
  <c r="Y84" i="5"/>
  <c r="Y85" i="5" s="1"/>
  <c r="BN85" i="5"/>
  <c r="BX45" i="5"/>
  <c r="AI44" i="5"/>
  <c r="AI45" i="5" s="1"/>
  <c r="BY44" i="5"/>
  <c r="BY41" i="5"/>
  <c r="BZ40" i="5"/>
  <c r="AJ40" i="5"/>
  <c r="AJ41" i="5" s="1"/>
  <c r="BP80" i="5"/>
  <c r="Z80" i="5"/>
  <c r="Z81" i="5" s="1"/>
  <c r="BO81" i="5"/>
  <c r="BW52" i="5"/>
  <c r="BV53" i="5"/>
  <c r="AG52" i="5"/>
  <c r="AG53" i="5" s="1"/>
  <c r="BT64" i="5"/>
  <c r="AD64" i="5"/>
  <c r="AD65" i="5" s="1"/>
  <c r="BS65" i="5"/>
  <c r="BK100" i="5"/>
  <c r="U100" i="5"/>
  <c r="U101" i="5" s="1"/>
  <c r="BJ101" i="5"/>
  <c r="BL93" i="5"/>
  <c r="BM92" i="5"/>
  <c r="W92" i="5"/>
  <c r="W93" i="5" s="1"/>
  <c r="BW41" i="4"/>
  <c r="BX40" i="4"/>
  <c r="AH40" i="4"/>
  <c r="AH41" i="4" s="1"/>
  <c r="BV45" i="4"/>
  <c r="BW44" i="4"/>
  <c r="AG44" i="4"/>
  <c r="AG45" i="4" s="1"/>
  <c r="BY33" i="4"/>
  <c r="BZ32" i="4"/>
  <c r="AJ32" i="4"/>
  <c r="AJ33" i="4" s="1"/>
  <c r="BT53" i="4"/>
  <c r="BU52" i="4"/>
  <c r="AE52" i="4"/>
  <c r="AE53" i="4" s="1"/>
  <c r="BU49" i="4"/>
  <c r="AF48" i="4"/>
  <c r="AF49" i="4" s="1"/>
  <c r="BV48" i="4"/>
  <c r="BZ29" i="4"/>
  <c r="AK28" i="4"/>
  <c r="AK29" i="4" s="1"/>
  <c r="C31" i="4" s="1"/>
  <c r="AR31" i="4" s="1"/>
  <c r="BY36" i="4"/>
  <c r="AI36" i="4"/>
  <c r="AI37" i="4" s="1"/>
  <c r="BX37" i="4"/>
  <c r="AI20" i="1"/>
  <c r="AI21" i="1" s="1"/>
  <c r="BY20" i="1"/>
  <c r="BX21" i="1"/>
  <c r="AA52" i="1"/>
  <c r="AA53" i="1" s="1"/>
  <c r="BQ52" i="1"/>
  <c r="BP53" i="1"/>
  <c r="AG28" i="1"/>
  <c r="AG29" i="1" s="1"/>
  <c r="BV29" i="1"/>
  <c r="BW28" i="1"/>
  <c r="AC44" i="1"/>
  <c r="AC45" i="1" s="1"/>
  <c r="BR45" i="1"/>
  <c r="BS44" i="1"/>
  <c r="AH24" i="1"/>
  <c r="AH25" i="1" s="1"/>
  <c r="BW25" i="1"/>
  <c r="BX24" i="1"/>
  <c r="AB48" i="1"/>
  <c r="AB49" i="1" s="1"/>
  <c r="BQ49" i="1"/>
  <c r="BR48" i="1"/>
  <c r="BZ13" i="1"/>
  <c r="AK12" i="1"/>
  <c r="AK13" i="1" s="1"/>
  <c r="C15" i="1" s="1"/>
  <c r="AR15" i="1" s="1"/>
  <c r="AS15" i="1" s="1"/>
  <c r="AF32" i="1"/>
  <c r="AF33" i="1" s="1"/>
  <c r="BV32" i="1"/>
  <c r="BU33" i="1"/>
  <c r="AE36" i="1"/>
  <c r="AE37" i="1" s="1"/>
  <c r="BU36" i="1"/>
  <c r="BT37" i="1"/>
  <c r="AJ16" i="1"/>
  <c r="AJ17" i="1" s="1"/>
  <c r="BZ16" i="1"/>
  <c r="BY17" i="1"/>
  <c r="AD40" i="1"/>
  <c r="AD41" i="1" s="1"/>
  <c r="BS41" i="1"/>
  <c r="BT40" i="1"/>
  <c r="BG121" i="5" l="1"/>
  <c r="BH120" i="5"/>
  <c r="R120" i="5"/>
  <c r="R121" i="5" s="1"/>
  <c r="BL104" i="5"/>
  <c r="V104" i="5"/>
  <c r="V105" i="5" s="1"/>
  <c r="BK105" i="5"/>
  <c r="BF125" i="5"/>
  <c r="BG124" i="5"/>
  <c r="Q124" i="5"/>
  <c r="Q125" i="5" s="1"/>
  <c r="BI113" i="5"/>
  <c r="BJ112" i="5"/>
  <c r="T112" i="5"/>
  <c r="T113" i="5" s="1"/>
  <c r="U108" i="5"/>
  <c r="U109" i="5" s="1"/>
  <c r="BJ109" i="5"/>
  <c r="BK108" i="5"/>
  <c r="BE129" i="5"/>
  <c r="BF128" i="5"/>
  <c r="P128" i="5"/>
  <c r="P129" i="5" s="1"/>
  <c r="K148" i="5"/>
  <c r="K149" i="5" s="1"/>
  <c r="AZ149" i="5"/>
  <c r="BA148" i="5"/>
  <c r="BB141" i="5"/>
  <c r="BC140" i="5"/>
  <c r="M140" i="5"/>
  <c r="M141" i="5" s="1"/>
  <c r="BB144" i="5"/>
  <c r="L144" i="5"/>
  <c r="L145" i="5" s="1"/>
  <c r="BA145" i="5"/>
  <c r="BD136" i="5"/>
  <c r="N136" i="5"/>
  <c r="N137" i="5" s="1"/>
  <c r="BC137" i="5"/>
  <c r="BH117" i="5"/>
  <c r="S116" i="5"/>
  <c r="S117" i="5" s="1"/>
  <c r="BI116" i="5"/>
  <c r="O132" i="5"/>
  <c r="O133" i="5" s="1"/>
  <c r="BD133" i="5"/>
  <c r="BE132" i="5"/>
  <c r="BK100" i="4"/>
  <c r="U100" i="4"/>
  <c r="U101" i="4" s="1"/>
  <c r="BJ101" i="4"/>
  <c r="BO81" i="4"/>
  <c r="BP80" i="4"/>
  <c r="Z80" i="4"/>
  <c r="Z81" i="4" s="1"/>
  <c r="BO84" i="4"/>
  <c r="BN85" i="4"/>
  <c r="Y84" i="4"/>
  <c r="Y85" i="4" s="1"/>
  <c r="BK97" i="4"/>
  <c r="BL96" i="4"/>
  <c r="V96" i="4"/>
  <c r="V97" i="4" s="1"/>
  <c r="AB72" i="4"/>
  <c r="AB73" i="4" s="1"/>
  <c r="BR72" i="4"/>
  <c r="BQ73" i="4"/>
  <c r="BM92" i="4"/>
  <c r="W92" i="4"/>
  <c r="W93" i="4" s="1"/>
  <c r="BL93" i="4"/>
  <c r="BU57" i="4"/>
  <c r="BV56" i="4"/>
  <c r="AF56" i="4"/>
  <c r="AF57" i="4" s="1"/>
  <c r="AE60" i="4"/>
  <c r="AE61" i="4" s="1"/>
  <c r="BU60" i="4"/>
  <c r="BT61" i="4"/>
  <c r="BP77" i="4"/>
  <c r="BQ76" i="4"/>
  <c r="AA76" i="4"/>
  <c r="AA77" i="4" s="1"/>
  <c r="AC68" i="4"/>
  <c r="AC69" i="4" s="1"/>
  <c r="BR69" i="4"/>
  <c r="BS68" i="4"/>
  <c r="BM89" i="4"/>
  <c r="BN88" i="4"/>
  <c r="X88" i="4"/>
  <c r="X89" i="4" s="1"/>
  <c r="AD64" i="4"/>
  <c r="AD65" i="4" s="1"/>
  <c r="BT64" i="4"/>
  <c r="BS65" i="4"/>
  <c r="BQ80" i="5"/>
  <c r="AA80" i="5"/>
  <c r="AA81" i="5" s="1"/>
  <c r="BP81" i="5"/>
  <c r="BZ44" i="5"/>
  <c r="AJ44" i="5"/>
  <c r="AJ45" i="5" s="1"/>
  <c r="BY45" i="5"/>
  <c r="BV57" i="5"/>
  <c r="BW56" i="5"/>
  <c r="AG56" i="5"/>
  <c r="AG57" i="5" s="1"/>
  <c r="AD68" i="5"/>
  <c r="AD69" i="5" s="1"/>
  <c r="BT68" i="5"/>
  <c r="BS69" i="5"/>
  <c r="AH52" i="5"/>
  <c r="AH53" i="5" s="1"/>
  <c r="BX52" i="5"/>
  <c r="BW53" i="5"/>
  <c r="Z84" i="5"/>
  <c r="Z85" i="5" s="1"/>
  <c r="BO85" i="5"/>
  <c r="BP84" i="5"/>
  <c r="BN89" i="5"/>
  <c r="Y88" i="5"/>
  <c r="Y89" i="5" s="1"/>
  <c r="BO88" i="5"/>
  <c r="BV60" i="5"/>
  <c r="AF60" i="5"/>
  <c r="AF61" i="5" s="1"/>
  <c r="BU61" i="5"/>
  <c r="BU64" i="5"/>
  <c r="AE64" i="5"/>
  <c r="AE65" i="5" s="1"/>
  <c r="BT65" i="5"/>
  <c r="BZ41" i="5"/>
  <c r="AK40" i="5"/>
  <c r="AK41" i="5" s="1"/>
  <c r="C43" i="5" s="1"/>
  <c r="AR43" i="5" s="1"/>
  <c r="BR73" i="5"/>
  <c r="BS72" i="5"/>
  <c r="AC72" i="5"/>
  <c r="AC73" i="5" s="1"/>
  <c r="W96" i="5"/>
  <c r="W97" i="5" s="1"/>
  <c r="BL97" i="5"/>
  <c r="BM96" i="5"/>
  <c r="BN92" i="5"/>
  <c r="X92" i="5"/>
  <c r="X93" i="5" s="1"/>
  <c r="BM93" i="5"/>
  <c r="BK101" i="5"/>
  <c r="V100" i="5"/>
  <c r="V101" i="5" s="1"/>
  <c r="BL100" i="5"/>
  <c r="BR76" i="5"/>
  <c r="BQ77" i="5"/>
  <c r="AB76" i="5"/>
  <c r="AB77" i="5" s="1"/>
  <c r="BY48" i="5"/>
  <c r="AI48" i="5"/>
  <c r="AI49" i="5" s="1"/>
  <c r="BX49" i="5"/>
  <c r="AK32" i="4"/>
  <c r="AK33" i="4" s="1"/>
  <c r="C35" i="4" s="1"/>
  <c r="AR35" i="4" s="1"/>
  <c r="BZ33" i="4"/>
  <c r="BV49" i="4"/>
  <c r="BW48" i="4"/>
  <c r="AG48" i="4"/>
  <c r="AG49" i="4" s="1"/>
  <c r="AF52" i="4"/>
  <c r="AF53" i="4" s="1"/>
  <c r="BU53" i="4"/>
  <c r="BV52" i="4"/>
  <c r="BZ36" i="4"/>
  <c r="AJ36" i="4"/>
  <c r="AJ37" i="4" s="1"/>
  <c r="BY37" i="4"/>
  <c r="BY40" i="4"/>
  <c r="AI40" i="4"/>
  <c r="AI41" i="4" s="1"/>
  <c r="BX41" i="4"/>
  <c r="BX44" i="4"/>
  <c r="BW45" i="4"/>
  <c r="AH44" i="4"/>
  <c r="AH45" i="4" s="1"/>
  <c r="AD44" i="1"/>
  <c r="AD45" i="1" s="1"/>
  <c r="BT44" i="1"/>
  <c r="BS45" i="1"/>
  <c r="AI24" i="1"/>
  <c r="AI25" i="1" s="1"/>
  <c r="BX25" i="1"/>
  <c r="BY24" i="1"/>
  <c r="AE40" i="1"/>
  <c r="AE41" i="1" s="1"/>
  <c r="BT41" i="1"/>
  <c r="BU40" i="1"/>
  <c r="BZ17" i="1"/>
  <c r="AK16" i="1"/>
  <c r="AK17" i="1" s="1"/>
  <c r="C19" i="1" s="1"/>
  <c r="AR19" i="1" s="1"/>
  <c r="AG32" i="1"/>
  <c r="AG33" i="1" s="1"/>
  <c r="BW32" i="1"/>
  <c r="BV33" i="1"/>
  <c r="AC48" i="1"/>
  <c r="AC49" i="1" s="1"/>
  <c r="BS48" i="1"/>
  <c r="BR49" i="1"/>
  <c r="AJ20" i="1"/>
  <c r="AJ21" i="1" s="1"/>
  <c r="BZ20" i="1"/>
  <c r="BY21" i="1"/>
  <c r="AF36" i="1"/>
  <c r="AF37" i="1" s="1"/>
  <c r="BU37" i="1"/>
  <c r="BV36" i="1"/>
  <c r="AH28" i="1"/>
  <c r="AH29" i="1" s="1"/>
  <c r="BX28" i="1"/>
  <c r="BW29" i="1"/>
  <c r="AB52" i="1"/>
  <c r="AB53" i="1" s="1"/>
  <c r="BQ53" i="1"/>
  <c r="BR52" i="1"/>
  <c r="BI117" i="5" l="1"/>
  <c r="T116" i="5"/>
  <c r="T117" i="5" s="1"/>
  <c r="BJ116" i="5"/>
  <c r="BF132" i="5"/>
  <c r="BE133" i="5"/>
  <c r="P132" i="5"/>
  <c r="P133" i="5" s="1"/>
  <c r="BE136" i="5"/>
  <c r="BD137" i="5"/>
  <c r="O136" i="5"/>
  <c r="O137" i="5" s="1"/>
  <c r="R124" i="5"/>
  <c r="R125" i="5" s="1"/>
  <c r="BH124" i="5"/>
  <c r="BG125" i="5"/>
  <c r="W104" i="5"/>
  <c r="W105" i="5" s="1"/>
  <c r="BM104" i="5"/>
  <c r="BL105" i="5"/>
  <c r="BA149" i="5"/>
  <c r="L148" i="5"/>
  <c r="L149" i="5" s="1"/>
  <c r="BB148" i="5"/>
  <c r="Q128" i="5"/>
  <c r="Q129" i="5" s="1"/>
  <c r="BG128" i="5"/>
  <c r="BF129" i="5"/>
  <c r="BC141" i="5"/>
  <c r="N140" i="5"/>
  <c r="N141" i="5" s="1"/>
  <c r="BD140" i="5"/>
  <c r="BK109" i="5"/>
  <c r="BL108" i="5"/>
  <c r="V108" i="5"/>
  <c r="V109" i="5" s="1"/>
  <c r="BK112" i="5"/>
  <c r="U112" i="5"/>
  <c r="U113" i="5" s="1"/>
  <c r="BJ113" i="5"/>
  <c r="BI120" i="5"/>
  <c r="S120" i="5"/>
  <c r="S121" i="5" s="1"/>
  <c r="BH121" i="5"/>
  <c r="M144" i="5"/>
  <c r="M145" i="5" s="1"/>
  <c r="BC144" i="5"/>
  <c r="BB145" i="5"/>
  <c r="BN89" i="4"/>
  <c r="BO88" i="4"/>
  <c r="Y88" i="4"/>
  <c r="Y89" i="4" s="1"/>
  <c r="BW56" i="4"/>
  <c r="AG56" i="4"/>
  <c r="AG57" i="4" s="1"/>
  <c r="BV57" i="4"/>
  <c r="BM93" i="4"/>
  <c r="BN92" i="4"/>
  <c r="X92" i="4"/>
  <c r="X93" i="4" s="1"/>
  <c r="AE64" i="4"/>
  <c r="AE65" i="4" s="1"/>
  <c r="BT65" i="4"/>
  <c r="BU64" i="4"/>
  <c r="AF60" i="4"/>
  <c r="AF61" i="4" s="1"/>
  <c r="BU61" i="4"/>
  <c r="BV60" i="4"/>
  <c r="BL97" i="4"/>
  <c r="BM96" i="4"/>
  <c r="W96" i="4"/>
  <c r="W97" i="4" s="1"/>
  <c r="Z84" i="4"/>
  <c r="Z85" i="4" s="1"/>
  <c r="BP84" i="4"/>
  <c r="BO85" i="4"/>
  <c r="BT68" i="4"/>
  <c r="AD68" i="4"/>
  <c r="AD69" i="4" s="1"/>
  <c r="BS69" i="4"/>
  <c r="BR76" i="4"/>
  <c r="AB76" i="4"/>
  <c r="AB77" i="4" s="1"/>
  <c r="BQ77" i="4"/>
  <c r="BS72" i="4"/>
  <c r="AC72" i="4"/>
  <c r="AC73" i="4" s="1"/>
  <c r="BR73" i="4"/>
  <c r="AA80" i="4"/>
  <c r="AA81" i="4" s="1"/>
  <c r="BQ80" i="4"/>
  <c r="BP81" i="4"/>
  <c r="V100" i="4"/>
  <c r="V101" i="4" s="1"/>
  <c r="BK101" i="4"/>
  <c r="BL100" i="4"/>
  <c r="AJ48" i="5"/>
  <c r="AJ49" i="5" s="1"/>
  <c r="BZ48" i="5"/>
  <c r="BY49" i="5"/>
  <c r="BL101" i="5"/>
  <c r="BM100" i="5"/>
  <c r="W100" i="5"/>
  <c r="W101" i="5" s="1"/>
  <c r="BO92" i="5"/>
  <c r="Y92" i="5"/>
  <c r="Y93" i="5" s="1"/>
  <c r="BN93" i="5"/>
  <c r="BX56" i="5"/>
  <c r="AH56" i="5"/>
  <c r="AH57" i="5" s="1"/>
  <c r="BW57" i="5"/>
  <c r="AK44" i="5"/>
  <c r="AK45" i="5" s="1"/>
  <c r="C47" i="5" s="1"/>
  <c r="AR47" i="5" s="1"/>
  <c r="BZ45" i="5"/>
  <c r="BM97" i="5"/>
  <c r="BN96" i="5"/>
  <c r="X96" i="5"/>
  <c r="X97" i="5" s="1"/>
  <c r="BS73" i="5"/>
  <c r="AD72" i="5"/>
  <c r="AD73" i="5" s="1"/>
  <c r="BT72" i="5"/>
  <c r="BT69" i="5"/>
  <c r="AE68" i="5"/>
  <c r="AE69" i="5" s="1"/>
  <c r="BU68" i="5"/>
  <c r="BS76" i="5"/>
  <c r="BR77" i="5"/>
  <c r="AC76" i="5"/>
  <c r="AC77" i="5" s="1"/>
  <c r="BW60" i="5"/>
  <c r="BV61" i="5"/>
  <c r="AG60" i="5"/>
  <c r="AG61" i="5" s="1"/>
  <c r="BP85" i="5"/>
  <c r="AA84" i="5"/>
  <c r="AA85" i="5" s="1"/>
  <c r="BQ84" i="5"/>
  <c r="BX53" i="5"/>
  <c r="BY52" i="5"/>
  <c r="AI52" i="5"/>
  <c r="AI53" i="5" s="1"/>
  <c r="AF64" i="5"/>
  <c r="AF65" i="5" s="1"/>
  <c r="BV64" i="5"/>
  <c r="BU65" i="5"/>
  <c r="BP88" i="5"/>
  <c r="Z88" i="5"/>
  <c r="Z89" i="5" s="1"/>
  <c r="BO89" i="5"/>
  <c r="AB80" i="5"/>
  <c r="AB81" i="5" s="1"/>
  <c r="BQ81" i="5"/>
  <c r="BR80" i="5"/>
  <c r="AK36" i="4"/>
  <c r="AK37" i="4" s="1"/>
  <c r="C39" i="4" s="1"/>
  <c r="AR39" i="4" s="1"/>
  <c r="BZ37" i="4"/>
  <c r="BY41" i="4"/>
  <c r="BZ40" i="4"/>
  <c r="AJ40" i="4"/>
  <c r="AJ41" i="4" s="1"/>
  <c r="BW52" i="4"/>
  <c r="BV53" i="4"/>
  <c r="AG52" i="4"/>
  <c r="AG53" i="4" s="1"/>
  <c r="AH48" i="4"/>
  <c r="AH49" i="4" s="1"/>
  <c r="BX48" i="4"/>
  <c r="BW49" i="4"/>
  <c r="BX45" i="4"/>
  <c r="AI44" i="4"/>
  <c r="AI45" i="4" s="1"/>
  <c r="BY44" i="4"/>
  <c r="AD48" i="1"/>
  <c r="AD49" i="1" s="1"/>
  <c r="BS49" i="1"/>
  <c r="BT48" i="1"/>
  <c r="BZ21" i="1"/>
  <c r="AK20" i="1"/>
  <c r="AK21" i="1" s="1"/>
  <c r="C23" i="1" s="1"/>
  <c r="AR23" i="1" s="1"/>
  <c r="AJ24" i="1"/>
  <c r="AJ25" i="1" s="1"/>
  <c r="BZ24" i="1"/>
  <c r="BY25" i="1"/>
  <c r="AE44" i="1"/>
  <c r="AE45" i="1" s="1"/>
  <c r="BU44" i="1"/>
  <c r="BT45" i="1"/>
  <c r="AG36" i="1"/>
  <c r="AG37" i="1" s="1"/>
  <c r="BV37" i="1"/>
  <c r="BW36" i="1"/>
  <c r="AC52" i="1"/>
  <c r="AC53" i="1" s="1"/>
  <c r="BR53" i="1"/>
  <c r="BS52" i="1"/>
  <c r="AI28" i="1"/>
  <c r="AI29" i="1" s="1"/>
  <c r="BY28" i="1"/>
  <c r="BX29" i="1"/>
  <c r="AH32" i="1"/>
  <c r="AH33" i="1" s="1"/>
  <c r="BW33" i="1"/>
  <c r="BX32" i="1"/>
  <c r="AF40" i="1"/>
  <c r="AF41" i="1" s="1"/>
  <c r="BV40" i="1"/>
  <c r="BU41" i="1"/>
  <c r="V112" i="5" l="1"/>
  <c r="V113" i="5" s="1"/>
  <c r="BK113" i="5"/>
  <c r="BL112" i="5"/>
  <c r="BE140" i="5"/>
  <c r="BD141" i="5"/>
  <c r="O140" i="5"/>
  <c r="O141" i="5" s="1"/>
  <c r="BH128" i="5"/>
  <c r="BG129" i="5"/>
  <c r="R128" i="5"/>
  <c r="R129" i="5" s="1"/>
  <c r="BG132" i="5"/>
  <c r="BF133" i="5"/>
  <c r="Q132" i="5"/>
  <c r="Q133" i="5" s="1"/>
  <c r="N144" i="5"/>
  <c r="N145" i="5" s="1"/>
  <c r="BC145" i="5"/>
  <c r="BD144" i="5"/>
  <c r="T120" i="5"/>
  <c r="T121" i="5" s="1"/>
  <c r="BI121" i="5"/>
  <c r="BJ120" i="5"/>
  <c r="S124" i="5"/>
  <c r="S125" i="5" s="1"/>
  <c r="BI124" i="5"/>
  <c r="BH125" i="5"/>
  <c r="P136" i="5"/>
  <c r="P137" i="5" s="1"/>
  <c r="BF136" i="5"/>
  <c r="BE137" i="5"/>
  <c r="BK116" i="5"/>
  <c r="U116" i="5"/>
  <c r="U117" i="5" s="1"/>
  <c r="BJ117" i="5"/>
  <c r="W108" i="5"/>
  <c r="W109" i="5" s="1"/>
  <c r="BL109" i="5"/>
  <c r="BM108" i="5"/>
  <c r="BC148" i="5"/>
  <c r="M148" i="5"/>
  <c r="M149" i="5" s="1"/>
  <c r="BB149" i="5"/>
  <c r="BN104" i="5"/>
  <c r="X104" i="5"/>
  <c r="X105" i="5" s="1"/>
  <c r="BM105" i="5"/>
  <c r="W100" i="4"/>
  <c r="W101" i="4" s="1"/>
  <c r="BL101" i="4"/>
  <c r="BM100" i="4"/>
  <c r="AB80" i="4"/>
  <c r="AB81" i="4" s="1"/>
  <c r="BQ81" i="4"/>
  <c r="BR80" i="4"/>
  <c r="AD72" i="4"/>
  <c r="AD73" i="4" s="1"/>
  <c r="BS73" i="4"/>
  <c r="BT72" i="4"/>
  <c r="AA84" i="4"/>
  <c r="AA85" i="4" s="1"/>
  <c r="BP85" i="4"/>
  <c r="BQ84" i="4"/>
  <c r="AF64" i="4"/>
  <c r="AF65" i="4" s="1"/>
  <c r="BV64" i="4"/>
  <c r="BU65" i="4"/>
  <c r="Y92" i="4"/>
  <c r="Y93" i="4" s="1"/>
  <c r="BN93" i="4"/>
  <c r="BO92" i="4"/>
  <c r="BX56" i="4"/>
  <c r="AH56" i="4"/>
  <c r="AH57" i="4" s="1"/>
  <c r="BW57" i="4"/>
  <c r="BV61" i="4"/>
  <c r="BW60" i="4"/>
  <c r="AG60" i="4"/>
  <c r="AG61" i="4" s="1"/>
  <c r="AE68" i="4"/>
  <c r="AE69" i="4" s="1"/>
  <c r="BT69" i="4"/>
  <c r="BU68" i="4"/>
  <c r="BP88" i="4"/>
  <c r="Z88" i="4"/>
  <c r="Z89" i="4" s="1"/>
  <c r="BO89" i="4"/>
  <c r="AC76" i="4"/>
  <c r="AC77" i="4" s="1"/>
  <c r="BR77" i="4"/>
  <c r="BS76" i="4"/>
  <c r="X96" i="4"/>
  <c r="X97" i="4" s="1"/>
  <c r="BM97" i="4"/>
  <c r="BN96" i="4"/>
  <c r="BR81" i="5"/>
  <c r="AC80" i="5"/>
  <c r="AC81" i="5" s="1"/>
  <c r="BS80" i="5"/>
  <c r="AA88" i="5"/>
  <c r="AA89" i="5" s="1"/>
  <c r="BP89" i="5"/>
  <c r="BQ88" i="5"/>
  <c r="AH60" i="5"/>
  <c r="AH61" i="5" s="1"/>
  <c r="BW61" i="5"/>
  <c r="BX60" i="5"/>
  <c r="BU69" i="5"/>
  <c r="AF68" i="5"/>
  <c r="AF69" i="5" s="1"/>
  <c r="BV68" i="5"/>
  <c r="BO93" i="5"/>
  <c r="Z92" i="5"/>
  <c r="Z93" i="5" s="1"/>
  <c r="BP92" i="5"/>
  <c r="BV65" i="5"/>
  <c r="AG64" i="5"/>
  <c r="AG65" i="5" s="1"/>
  <c r="BW64" i="5"/>
  <c r="BQ85" i="5"/>
  <c r="AB84" i="5"/>
  <c r="AB85" i="5" s="1"/>
  <c r="BR84" i="5"/>
  <c r="AD76" i="5"/>
  <c r="AD77" i="5" s="1"/>
  <c r="BS77" i="5"/>
  <c r="BT76" i="5"/>
  <c r="BT73" i="5"/>
  <c r="BU72" i="5"/>
  <c r="AE72" i="5"/>
  <c r="AE73" i="5" s="1"/>
  <c r="BO96" i="5"/>
  <c r="Y96" i="5"/>
  <c r="Y97" i="5" s="1"/>
  <c r="BN97" i="5"/>
  <c r="BY53" i="5"/>
  <c r="AJ52" i="5"/>
  <c r="AJ53" i="5" s="1"/>
  <c r="BZ52" i="5"/>
  <c r="BY56" i="5"/>
  <c r="AI56" i="5"/>
  <c r="AI57" i="5" s="1"/>
  <c r="BX57" i="5"/>
  <c r="BZ49" i="5"/>
  <c r="AK48" i="5"/>
  <c r="AK49" i="5" s="1"/>
  <c r="C51" i="5" s="1"/>
  <c r="AR51" i="5" s="1"/>
  <c r="BN100" i="5"/>
  <c r="BM101" i="5"/>
  <c r="X100" i="5"/>
  <c r="X101" i="5" s="1"/>
  <c r="BZ41" i="4"/>
  <c r="AK40" i="4"/>
  <c r="AK41" i="4" s="1"/>
  <c r="C43" i="4" s="1"/>
  <c r="AR43" i="4" s="1"/>
  <c r="BY45" i="4"/>
  <c r="AJ44" i="4"/>
  <c r="AJ45" i="4" s="1"/>
  <c r="BZ44" i="4"/>
  <c r="BY48" i="4"/>
  <c r="BX49" i="4"/>
  <c r="AI48" i="4"/>
  <c r="AI49" i="4" s="1"/>
  <c r="AH52" i="4"/>
  <c r="AH53" i="4" s="1"/>
  <c r="BW53" i="4"/>
  <c r="BX52" i="4"/>
  <c r="AG40" i="1"/>
  <c r="AG41" i="1" s="1"/>
  <c r="BV41" i="1"/>
  <c r="BW40" i="1"/>
  <c r="AD52" i="1"/>
  <c r="AD53" i="1" s="1"/>
  <c r="BT52" i="1"/>
  <c r="BS53" i="1"/>
  <c r="AI32" i="1"/>
  <c r="AI33" i="1" s="1"/>
  <c r="BX33" i="1"/>
  <c r="BY32" i="1"/>
  <c r="AJ28" i="1"/>
  <c r="AJ29" i="1" s="1"/>
  <c r="BY29" i="1"/>
  <c r="BZ28" i="1"/>
  <c r="BZ25" i="1"/>
  <c r="AK24" i="1"/>
  <c r="AK25" i="1" s="1"/>
  <c r="C27" i="1" s="1"/>
  <c r="AR27" i="1" s="1"/>
  <c r="AE48" i="1"/>
  <c r="AE49" i="1" s="1"/>
  <c r="BT49" i="1"/>
  <c r="BU48" i="1"/>
  <c r="AH36" i="1"/>
  <c r="AH37" i="1" s="1"/>
  <c r="BX36" i="1"/>
  <c r="BW37" i="1"/>
  <c r="AF44" i="1"/>
  <c r="AF45" i="1" s="1"/>
  <c r="BU45" i="1"/>
  <c r="BV44" i="1"/>
  <c r="BJ124" i="5" l="1"/>
  <c r="T124" i="5"/>
  <c r="T125" i="5" s="1"/>
  <c r="BI125" i="5"/>
  <c r="BE141" i="5"/>
  <c r="P140" i="5"/>
  <c r="P141" i="5" s="1"/>
  <c r="BF140" i="5"/>
  <c r="BD148" i="5"/>
  <c r="N148" i="5"/>
  <c r="N149" i="5" s="1"/>
  <c r="BC149" i="5"/>
  <c r="BF137" i="5"/>
  <c r="Q136" i="5"/>
  <c r="Q137" i="5" s="1"/>
  <c r="BG136" i="5"/>
  <c r="BD145" i="5"/>
  <c r="O144" i="5"/>
  <c r="O145" i="5" s="1"/>
  <c r="BE144" i="5"/>
  <c r="S128" i="5"/>
  <c r="S129" i="5" s="1"/>
  <c r="BH129" i="5"/>
  <c r="BI128" i="5"/>
  <c r="BM112" i="5"/>
  <c r="W112" i="5"/>
  <c r="W113" i="5" s="1"/>
  <c r="BL113" i="5"/>
  <c r="BO104" i="5"/>
  <c r="Y104" i="5"/>
  <c r="Y105" i="5" s="1"/>
  <c r="BN105" i="5"/>
  <c r="BM109" i="5"/>
  <c r="BN108" i="5"/>
  <c r="X108" i="5"/>
  <c r="X109" i="5" s="1"/>
  <c r="BJ121" i="5"/>
  <c r="BK120" i="5"/>
  <c r="U120" i="5"/>
  <c r="U121" i="5" s="1"/>
  <c r="R132" i="5"/>
  <c r="R133" i="5" s="1"/>
  <c r="BG133" i="5"/>
  <c r="BH132" i="5"/>
  <c r="BL116" i="5"/>
  <c r="V116" i="5"/>
  <c r="V117" i="5" s="1"/>
  <c r="BK117" i="5"/>
  <c r="BO96" i="4"/>
  <c r="Y96" i="4"/>
  <c r="Y97" i="4" s="1"/>
  <c r="BN97" i="4"/>
  <c r="BQ88" i="4"/>
  <c r="AA88" i="4"/>
  <c r="AA89" i="4" s="1"/>
  <c r="BP89" i="4"/>
  <c r="BR84" i="4"/>
  <c r="BQ85" i="4"/>
  <c r="AB84" i="4"/>
  <c r="AB85" i="4" s="1"/>
  <c r="BU69" i="4"/>
  <c r="BV68" i="4"/>
  <c r="AF68" i="4"/>
  <c r="AF69" i="4" s="1"/>
  <c r="BW61" i="4"/>
  <c r="BX60" i="4"/>
  <c r="AH60" i="4"/>
  <c r="AH61" i="4" s="1"/>
  <c r="BY56" i="4"/>
  <c r="AI56" i="4"/>
  <c r="AI57" i="4" s="1"/>
  <c r="BX57" i="4"/>
  <c r="BN100" i="4"/>
  <c r="BM101" i="4"/>
  <c r="X100" i="4"/>
  <c r="X101" i="4" s="1"/>
  <c r="BP92" i="4"/>
  <c r="Z92" i="4"/>
  <c r="Z93" i="4" s="1"/>
  <c r="BO93" i="4"/>
  <c r="AG64" i="4"/>
  <c r="AG65" i="4" s="1"/>
  <c r="BV65" i="4"/>
  <c r="BW64" i="4"/>
  <c r="BS80" i="4"/>
  <c r="AC80" i="4"/>
  <c r="AC81" i="4" s="1"/>
  <c r="BR81" i="4"/>
  <c r="BT76" i="4"/>
  <c r="BS77" i="4"/>
  <c r="AD76" i="4"/>
  <c r="AD77" i="4" s="1"/>
  <c r="BU72" i="4"/>
  <c r="AE72" i="4"/>
  <c r="AE73" i="4" s="1"/>
  <c r="BT73" i="4"/>
  <c r="BP96" i="5"/>
  <c r="Z96" i="5"/>
  <c r="Z97" i="5" s="1"/>
  <c r="BO97" i="5"/>
  <c r="BT77" i="5"/>
  <c r="AE76" i="5"/>
  <c r="AE77" i="5" s="1"/>
  <c r="BU76" i="5"/>
  <c r="BP93" i="5"/>
  <c r="AA92" i="5"/>
  <c r="AA93" i="5" s="1"/>
  <c r="BQ92" i="5"/>
  <c r="BS81" i="5"/>
  <c r="AD80" i="5"/>
  <c r="AD81" i="5" s="1"/>
  <c r="BT80" i="5"/>
  <c r="AJ56" i="5"/>
  <c r="AJ57" i="5" s="1"/>
  <c r="BY57" i="5"/>
  <c r="BZ56" i="5"/>
  <c r="AF72" i="5"/>
  <c r="AF73" i="5" s="1"/>
  <c r="BU73" i="5"/>
  <c r="BV72" i="5"/>
  <c r="BW65" i="5"/>
  <c r="BX64" i="5"/>
  <c r="AH64" i="5"/>
  <c r="AH65" i="5" s="1"/>
  <c r="BQ89" i="5"/>
  <c r="BR88" i="5"/>
  <c r="AB88" i="5"/>
  <c r="AB89" i="5" s="1"/>
  <c r="BW68" i="5"/>
  <c r="AG68" i="5"/>
  <c r="AG69" i="5" s="1"/>
  <c r="BV69" i="5"/>
  <c r="BO100" i="5"/>
  <c r="Y100" i="5"/>
  <c r="Y101" i="5" s="1"/>
  <c r="BN101" i="5"/>
  <c r="BZ53" i="5"/>
  <c r="AK52" i="5"/>
  <c r="AK53" i="5" s="1"/>
  <c r="C55" i="5" s="1"/>
  <c r="AR55" i="5" s="1"/>
  <c r="BS84" i="5"/>
  <c r="BR85" i="5"/>
  <c r="AC84" i="5"/>
  <c r="AC85" i="5" s="1"/>
  <c r="BX61" i="5"/>
  <c r="AI60" i="5"/>
  <c r="AI61" i="5" s="1"/>
  <c r="BY60" i="5"/>
  <c r="BX53" i="4"/>
  <c r="BY52" i="4"/>
  <c r="AI52" i="4"/>
  <c r="AI53" i="4" s="1"/>
  <c r="BZ48" i="4"/>
  <c r="BY49" i="4"/>
  <c r="AJ48" i="4"/>
  <c r="AJ49" i="4" s="1"/>
  <c r="BZ45" i="4"/>
  <c r="AK44" i="4"/>
  <c r="AK45" i="4" s="1"/>
  <c r="C47" i="4" s="1"/>
  <c r="AR47" i="4" s="1"/>
  <c r="BZ29" i="1"/>
  <c r="AK28" i="1"/>
  <c r="AK29" i="1" s="1"/>
  <c r="C31" i="1" s="1"/>
  <c r="AR31" i="1" s="1"/>
  <c r="AG44" i="1"/>
  <c r="AG45" i="1" s="1"/>
  <c r="BV45" i="1"/>
  <c r="BW44" i="1"/>
  <c r="AI36" i="1"/>
  <c r="AI37" i="1" s="1"/>
  <c r="BY36" i="1"/>
  <c r="BX37" i="1"/>
  <c r="AH40" i="1"/>
  <c r="AH41" i="1" s="1"/>
  <c r="BW41" i="1"/>
  <c r="BX40" i="1"/>
  <c r="AF48" i="1"/>
  <c r="AF49" i="1" s="1"/>
  <c r="BV48" i="1"/>
  <c r="BU49" i="1"/>
  <c r="AJ32" i="1"/>
  <c r="AJ33" i="1" s="1"/>
  <c r="BZ32" i="1"/>
  <c r="BY33" i="1"/>
  <c r="AE52" i="1"/>
  <c r="AE53" i="1" s="1"/>
  <c r="BU52" i="1"/>
  <c r="BT53" i="1"/>
  <c r="BG137" i="5" l="1"/>
  <c r="BH136" i="5"/>
  <c r="R136" i="5"/>
  <c r="R137" i="5" s="1"/>
  <c r="BM113" i="5"/>
  <c r="BN112" i="5"/>
  <c r="X112" i="5"/>
  <c r="X113" i="5" s="1"/>
  <c r="BE145" i="5"/>
  <c r="BF144" i="5"/>
  <c r="P144" i="5"/>
  <c r="P145" i="5" s="1"/>
  <c r="O148" i="5"/>
  <c r="O149" i="5" s="1"/>
  <c r="BE148" i="5"/>
  <c r="BD149" i="5"/>
  <c r="BL117" i="5"/>
  <c r="BM116" i="5"/>
  <c r="W116" i="5"/>
  <c r="W117" i="5" s="1"/>
  <c r="Y108" i="5"/>
  <c r="Y109" i="5" s="1"/>
  <c r="BN109" i="5"/>
  <c r="BO108" i="5"/>
  <c r="BP104" i="5"/>
  <c r="Z104" i="5"/>
  <c r="Z105" i="5" s="1"/>
  <c r="BO105" i="5"/>
  <c r="BI129" i="5"/>
  <c r="BJ128" i="5"/>
  <c r="T128" i="5"/>
  <c r="T129" i="5" s="1"/>
  <c r="BF141" i="5"/>
  <c r="BG140" i="5"/>
  <c r="Q140" i="5"/>
  <c r="Q141" i="5" s="1"/>
  <c r="BI132" i="5"/>
  <c r="S132" i="5"/>
  <c r="S133" i="5" s="1"/>
  <c r="BH133" i="5"/>
  <c r="BL120" i="5"/>
  <c r="V120" i="5"/>
  <c r="V121" i="5" s="1"/>
  <c r="BK121" i="5"/>
  <c r="BK124" i="5"/>
  <c r="U124" i="5"/>
  <c r="U125" i="5" s="1"/>
  <c r="BJ125" i="5"/>
  <c r="BS81" i="4"/>
  <c r="BT80" i="4"/>
  <c r="AD80" i="4"/>
  <c r="AD81" i="4" s="1"/>
  <c r="BY57" i="4"/>
  <c r="BZ56" i="4"/>
  <c r="AJ56" i="4"/>
  <c r="AJ57" i="4" s="1"/>
  <c r="BQ89" i="4"/>
  <c r="BR88" i="4"/>
  <c r="AB88" i="4"/>
  <c r="AB89" i="4" s="1"/>
  <c r="BU76" i="4"/>
  <c r="AE76" i="4"/>
  <c r="AE77" i="4" s="1"/>
  <c r="BT77" i="4"/>
  <c r="AH64" i="4"/>
  <c r="AH65" i="4" s="1"/>
  <c r="BW65" i="4"/>
  <c r="BX64" i="4"/>
  <c r="BO100" i="4"/>
  <c r="Y100" i="4"/>
  <c r="Y101" i="4" s="1"/>
  <c r="BN101" i="4"/>
  <c r="BW68" i="4"/>
  <c r="AG68" i="4"/>
  <c r="AG69" i="4" s="1"/>
  <c r="BV69" i="4"/>
  <c r="BS84" i="4"/>
  <c r="BR85" i="4"/>
  <c r="AC84" i="4"/>
  <c r="AC85" i="4" s="1"/>
  <c r="BU73" i="4"/>
  <c r="BV72" i="4"/>
  <c r="AF72" i="4"/>
  <c r="AF73" i="4" s="1"/>
  <c r="BP93" i="4"/>
  <c r="AA92" i="4"/>
  <c r="AA93" i="4" s="1"/>
  <c r="BQ92" i="4"/>
  <c r="BX61" i="4"/>
  <c r="BY60" i="4"/>
  <c r="AI60" i="4"/>
  <c r="AI61" i="4" s="1"/>
  <c r="BO97" i="4"/>
  <c r="Z96" i="4"/>
  <c r="Z97" i="4" s="1"/>
  <c r="BP96" i="4"/>
  <c r="BY64" i="5"/>
  <c r="BX65" i="5"/>
  <c r="AI64" i="5"/>
  <c r="AI65" i="5" s="1"/>
  <c r="BR89" i="5"/>
  <c r="AC88" i="5"/>
  <c r="AC89" i="5" s="1"/>
  <c r="BS88" i="5"/>
  <c r="BZ57" i="5"/>
  <c r="AK56" i="5"/>
  <c r="AK57" i="5" s="1"/>
  <c r="C59" i="5" s="1"/>
  <c r="AR59" i="5" s="1"/>
  <c r="BU80" i="5"/>
  <c r="BT81" i="5"/>
  <c r="AE80" i="5"/>
  <c r="AE81" i="5" s="1"/>
  <c r="BZ60" i="5"/>
  <c r="BY61" i="5"/>
  <c r="AJ60" i="5"/>
  <c r="AJ61" i="5" s="1"/>
  <c r="BV73" i="5"/>
  <c r="AG72" i="5"/>
  <c r="AG73" i="5" s="1"/>
  <c r="BW72" i="5"/>
  <c r="BV76" i="5"/>
  <c r="BU77" i="5"/>
  <c r="AF76" i="5"/>
  <c r="AF77" i="5" s="1"/>
  <c r="BO101" i="5"/>
  <c r="BP100" i="5"/>
  <c r="Z100" i="5"/>
  <c r="Z101" i="5" s="1"/>
  <c r="AD84" i="5"/>
  <c r="AD85" i="5" s="1"/>
  <c r="BT84" i="5"/>
  <c r="BS85" i="5"/>
  <c r="AH68" i="5"/>
  <c r="AH69" i="5" s="1"/>
  <c r="BX68" i="5"/>
  <c r="BW69" i="5"/>
  <c r="BQ93" i="5"/>
  <c r="BR92" i="5"/>
  <c r="AB92" i="5"/>
  <c r="AB93" i="5" s="1"/>
  <c r="AA96" i="5"/>
  <c r="AA97" i="5" s="1"/>
  <c r="BP97" i="5"/>
  <c r="BQ96" i="5"/>
  <c r="BZ49" i="4"/>
  <c r="AK48" i="4"/>
  <c r="AK49" i="4" s="1"/>
  <c r="C51" i="4" s="1"/>
  <c r="AR51" i="4" s="1"/>
  <c r="AJ52" i="4"/>
  <c r="AJ53" i="4" s="1"/>
  <c r="BZ52" i="4"/>
  <c r="BY53" i="4"/>
  <c r="AF52" i="1"/>
  <c r="AF53" i="1" s="1"/>
  <c r="BU53" i="1"/>
  <c r="BV52" i="1"/>
  <c r="BZ33" i="1"/>
  <c r="AK32" i="1"/>
  <c r="AK33" i="1" s="1"/>
  <c r="C35" i="1" s="1"/>
  <c r="AR35" i="1" s="1"/>
  <c r="AI40" i="1"/>
  <c r="AI41" i="1" s="1"/>
  <c r="BY40" i="1"/>
  <c r="BX41" i="1"/>
  <c r="AJ36" i="1"/>
  <c r="AJ37" i="1" s="1"/>
  <c r="BY37" i="1"/>
  <c r="BZ36" i="1"/>
  <c r="AG48" i="1"/>
  <c r="AG49" i="1" s="1"/>
  <c r="BW48" i="1"/>
  <c r="BV49" i="1"/>
  <c r="AH44" i="1"/>
  <c r="AH45" i="1" s="1"/>
  <c r="BX44" i="1"/>
  <c r="BW45" i="1"/>
  <c r="BI133" i="5" l="1"/>
  <c r="BJ132" i="5"/>
  <c r="T132" i="5"/>
  <c r="T133" i="5" s="1"/>
  <c r="Q144" i="5"/>
  <c r="Q145" i="5" s="1"/>
  <c r="BG144" i="5"/>
  <c r="BF145" i="5"/>
  <c r="W120" i="5"/>
  <c r="W121" i="5" s="1"/>
  <c r="BL121" i="5"/>
  <c r="BM120" i="5"/>
  <c r="BK128" i="5"/>
  <c r="U128" i="5"/>
  <c r="U129" i="5" s="1"/>
  <c r="BJ129" i="5"/>
  <c r="AA104" i="5"/>
  <c r="AA105" i="5" s="1"/>
  <c r="BQ104" i="5"/>
  <c r="BP105" i="5"/>
  <c r="P148" i="5"/>
  <c r="P149" i="5" s="1"/>
  <c r="BE149" i="5"/>
  <c r="BF148" i="5"/>
  <c r="BK125" i="5"/>
  <c r="BL124" i="5"/>
  <c r="V124" i="5"/>
  <c r="V125" i="5" s="1"/>
  <c r="R140" i="5"/>
  <c r="R141" i="5" s="1"/>
  <c r="BH140" i="5"/>
  <c r="BG141" i="5"/>
  <c r="BO109" i="5"/>
  <c r="BP108" i="5"/>
  <c r="Z108" i="5"/>
  <c r="Z109" i="5" s="1"/>
  <c r="X116" i="5"/>
  <c r="X117" i="5" s="1"/>
  <c r="BM117" i="5"/>
  <c r="BN116" i="5"/>
  <c r="BH137" i="5"/>
  <c r="BI136" i="5"/>
  <c r="S136" i="5"/>
  <c r="S137" i="5" s="1"/>
  <c r="BO112" i="5"/>
  <c r="Y112" i="5"/>
  <c r="Y113" i="5" s="1"/>
  <c r="BN113" i="5"/>
  <c r="AA96" i="4"/>
  <c r="AA97" i="4" s="1"/>
  <c r="BQ96" i="4"/>
  <c r="BP97" i="4"/>
  <c r="BY61" i="4"/>
  <c r="BZ60" i="4"/>
  <c r="AJ60" i="4"/>
  <c r="AJ61" i="4" s="1"/>
  <c r="Z100" i="4"/>
  <c r="Z101" i="4" s="1"/>
  <c r="BO101" i="4"/>
  <c r="BP100" i="4"/>
  <c r="BR89" i="4"/>
  <c r="BS88" i="4"/>
  <c r="AC88" i="4"/>
  <c r="AC89" i="4" s="1"/>
  <c r="BX68" i="4"/>
  <c r="AH68" i="4"/>
  <c r="AH69" i="4" s="1"/>
  <c r="BW69" i="4"/>
  <c r="BX65" i="4"/>
  <c r="BY64" i="4"/>
  <c r="AI64" i="4"/>
  <c r="AI65" i="4" s="1"/>
  <c r="BR92" i="4"/>
  <c r="AB92" i="4"/>
  <c r="AB93" i="4" s="1"/>
  <c r="BQ93" i="4"/>
  <c r="BW72" i="4"/>
  <c r="AG72" i="4"/>
  <c r="AG73" i="4" s="1"/>
  <c r="BV73" i="4"/>
  <c r="AD84" i="4"/>
  <c r="AD85" i="4" s="1"/>
  <c r="BS85" i="4"/>
  <c r="BT84" i="4"/>
  <c r="BV76" i="4"/>
  <c r="AF76" i="4"/>
  <c r="AF77" i="4" s="1"/>
  <c r="BU77" i="4"/>
  <c r="BT81" i="4"/>
  <c r="BU80" i="4"/>
  <c r="AE80" i="4"/>
  <c r="AE81" i="4" s="1"/>
  <c r="AK56" i="4"/>
  <c r="AK57" i="4" s="1"/>
  <c r="C59" i="4" s="1"/>
  <c r="AR59" i="4" s="1"/>
  <c r="BZ57" i="4"/>
  <c r="BQ97" i="5"/>
  <c r="BR96" i="5"/>
  <c r="AB96" i="5"/>
  <c r="AB97" i="5" s="1"/>
  <c r="BS92" i="5"/>
  <c r="AC92" i="5"/>
  <c r="AC93" i="5" s="1"/>
  <c r="BR93" i="5"/>
  <c r="BT85" i="5"/>
  <c r="BU84" i="5"/>
  <c r="AE84" i="5"/>
  <c r="AE85" i="5" s="1"/>
  <c r="BX72" i="5"/>
  <c r="BW73" i="5"/>
  <c r="AH72" i="5"/>
  <c r="AH73" i="5" s="1"/>
  <c r="AF80" i="5"/>
  <c r="AF81" i="5" s="1"/>
  <c r="BV80" i="5"/>
  <c r="BU81" i="5"/>
  <c r="AJ64" i="5"/>
  <c r="AJ65" i="5" s="1"/>
  <c r="BZ64" i="5"/>
  <c r="BY65" i="5"/>
  <c r="BX69" i="5"/>
  <c r="BY68" i="5"/>
  <c r="AI68" i="5"/>
  <c r="AI69" i="5" s="1"/>
  <c r="BZ61" i="5"/>
  <c r="AK60" i="5"/>
  <c r="AK61" i="5" s="1"/>
  <c r="C63" i="5" s="1"/>
  <c r="AR63" i="5" s="1"/>
  <c r="BP101" i="5"/>
  <c r="BQ100" i="5"/>
  <c r="AA100" i="5"/>
  <c r="AA101" i="5" s="1"/>
  <c r="BW76" i="5"/>
  <c r="AG76" i="5"/>
  <c r="AG77" i="5" s="1"/>
  <c r="BV77" i="5"/>
  <c r="BT88" i="5"/>
  <c r="BS89" i="5"/>
  <c r="AD88" i="5"/>
  <c r="AD89" i="5" s="1"/>
  <c r="BZ53" i="4"/>
  <c r="AK52" i="4"/>
  <c r="AK53" i="4" s="1"/>
  <c r="C55" i="4" s="1"/>
  <c r="AR55" i="4" s="1"/>
  <c r="AH48" i="1"/>
  <c r="AH49" i="1" s="1"/>
  <c r="BW49" i="1"/>
  <c r="BX48" i="1"/>
  <c r="AI44" i="1"/>
  <c r="AI45" i="1" s="1"/>
  <c r="BY44" i="1"/>
  <c r="BX45" i="1"/>
  <c r="BZ37" i="1"/>
  <c r="AK36" i="1"/>
  <c r="AK37" i="1" s="1"/>
  <c r="C39" i="1" s="1"/>
  <c r="AR39" i="1" s="1"/>
  <c r="AJ40" i="1"/>
  <c r="AJ41" i="1" s="1"/>
  <c r="BZ40" i="1"/>
  <c r="BY41" i="1"/>
  <c r="AG52" i="1"/>
  <c r="AG53" i="1" s="1"/>
  <c r="BV53" i="1"/>
  <c r="BW52" i="1"/>
  <c r="BJ136" i="5" l="1"/>
  <c r="BI137" i="5"/>
  <c r="T136" i="5"/>
  <c r="T137" i="5" s="1"/>
  <c r="W124" i="5"/>
  <c r="W125" i="5" s="1"/>
  <c r="BL125" i="5"/>
  <c r="BM124" i="5"/>
  <c r="S140" i="5"/>
  <c r="S141" i="5" s="1"/>
  <c r="BH141" i="5"/>
  <c r="BI140" i="5"/>
  <c r="Z112" i="5"/>
  <c r="Z113" i="5" s="1"/>
  <c r="BO113" i="5"/>
  <c r="BP112" i="5"/>
  <c r="BO116" i="5"/>
  <c r="BN117" i="5"/>
  <c r="Y116" i="5"/>
  <c r="Y117" i="5" s="1"/>
  <c r="AA108" i="5"/>
  <c r="AA109" i="5" s="1"/>
  <c r="BP109" i="5"/>
  <c r="BQ108" i="5"/>
  <c r="BG148" i="5"/>
  <c r="Q148" i="5"/>
  <c r="Q149" i="5" s="1"/>
  <c r="BF149" i="5"/>
  <c r="BR104" i="5"/>
  <c r="AB104" i="5"/>
  <c r="AB105" i="5" s="1"/>
  <c r="BQ105" i="5"/>
  <c r="V128" i="5"/>
  <c r="V129" i="5" s="1"/>
  <c r="BK129" i="5"/>
  <c r="BL128" i="5"/>
  <c r="BJ133" i="5"/>
  <c r="BK132" i="5"/>
  <c r="U132" i="5"/>
  <c r="U133" i="5" s="1"/>
  <c r="BN120" i="5"/>
  <c r="X120" i="5"/>
  <c r="X121" i="5" s="1"/>
  <c r="BM121" i="5"/>
  <c r="BH144" i="5"/>
  <c r="BG145" i="5"/>
  <c r="R144" i="5"/>
  <c r="R145" i="5" s="1"/>
  <c r="BU81" i="4"/>
  <c r="BV80" i="4"/>
  <c r="AF80" i="4"/>
  <c r="AF81" i="4" s="1"/>
  <c r="BW76" i="4"/>
  <c r="BV77" i="4"/>
  <c r="AG76" i="4"/>
  <c r="AG77" i="4" s="1"/>
  <c r="AE84" i="4"/>
  <c r="AE85" i="4" s="1"/>
  <c r="BT85" i="4"/>
  <c r="BU84" i="4"/>
  <c r="AC92" i="4"/>
  <c r="AC93" i="4" s="1"/>
  <c r="BR93" i="4"/>
  <c r="BS92" i="4"/>
  <c r="BT88" i="4"/>
  <c r="AD88" i="4"/>
  <c r="AD89" i="4" s="1"/>
  <c r="BS89" i="4"/>
  <c r="BX72" i="4"/>
  <c r="AH72" i="4"/>
  <c r="AH73" i="4" s="1"/>
  <c r="BW73" i="4"/>
  <c r="AB96" i="4"/>
  <c r="AB97" i="4" s="1"/>
  <c r="BQ97" i="4"/>
  <c r="BR96" i="4"/>
  <c r="BY65" i="4"/>
  <c r="BZ64" i="4"/>
  <c r="AJ64" i="4"/>
  <c r="AJ65" i="4" s="1"/>
  <c r="AI68" i="4"/>
  <c r="AI69" i="4" s="1"/>
  <c r="BX69" i="4"/>
  <c r="BY68" i="4"/>
  <c r="AA100" i="4"/>
  <c r="AA101" i="4" s="1"/>
  <c r="BP101" i="4"/>
  <c r="BQ100" i="4"/>
  <c r="AK60" i="4"/>
  <c r="AK61" i="4" s="1"/>
  <c r="C63" i="4" s="1"/>
  <c r="AR63" i="4" s="1"/>
  <c r="AS63" i="4" s="1"/>
  <c r="BZ61" i="4"/>
  <c r="BY69" i="5"/>
  <c r="AJ68" i="5"/>
  <c r="AJ69" i="5" s="1"/>
  <c r="BZ68" i="5"/>
  <c r="BU85" i="5"/>
  <c r="AF84" i="5"/>
  <c r="AF85" i="5" s="1"/>
  <c r="BV84" i="5"/>
  <c r="BS93" i="5"/>
  <c r="AD92" i="5"/>
  <c r="AD93" i="5" s="1"/>
  <c r="BT92" i="5"/>
  <c r="AH76" i="5"/>
  <c r="AH77" i="5" s="1"/>
  <c r="BW77" i="5"/>
  <c r="BX76" i="5"/>
  <c r="AE88" i="5"/>
  <c r="AE89" i="5" s="1"/>
  <c r="BT89" i="5"/>
  <c r="BU88" i="5"/>
  <c r="BV81" i="5"/>
  <c r="AG80" i="5"/>
  <c r="AG81" i="5" s="1"/>
  <c r="BW80" i="5"/>
  <c r="BY72" i="5"/>
  <c r="AI72" i="5"/>
  <c r="AI73" i="5" s="1"/>
  <c r="BX73" i="5"/>
  <c r="BS96" i="5"/>
  <c r="BR97" i="5"/>
  <c r="AC96" i="5"/>
  <c r="AC97" i="5" s="1"/>
  <c r="BR100" i="5"/>
  <c r="BQ101" i="5"/>
  <c r="AB100" i="5"/>
  <c r="AB101" i="5" s="1"/>
  <c r="BZ65" i="5"/>
  <c r="AK64" i="5"/>
  <c r="AK65" i="5" s="1"/>
  <c r="C67" i="5" s="1"/>
  <c r="AR67" i="5" s="1"/>
  <c r="AI48" i="1"/>
  <c r="AI49" i="1" s="1"/>
  <c r="BX49" i="1"/>
  <c r="BY48" i="1"/>
  <c r="AH52" i="1"/>
  <c r="AH53" i="1" s="1"/>
  <c r="BX52" i="1"/>
  <c r="BW53" i="1"/>
  <c r="BZ41" i="1"/>
  <c r="AK40" i="1"/>
  <c r="AK41" i="1" s="1"/>
  <c r="C43" i="1" s="1"/>
  <c r="AR43" i="1" s="1"/>
  <c r="AJ44" i="1"/>
  <c r="AJ45" i="1" s="1"/>
  <c r="BZ44" i="1"/>
  <c r="BY45" i="1"/>
  <c r="BL132" i="5" l="1"/>
  <c r="V132" i="5"/>
  <c r="V133" i="5" s="1"/>
  <c r="BK133" i="5"/>
  <c r="BQ112" i="5"/>
  <c r="AA112" i="5"/>
  <c r="AA113" i="5" s="1"/>
  <c r="BP113" i="5"/>
  <c r="BN121" i="5"/>
  <c r="BO120" i="5"/>
  <c r="Y120" i="5"/>
  <c r="Y121" i="5" s="1"/>
  <c r="BM128" i="5"/>
  <c r="W128" i="5"/>
  <c r="W129" i="5" s="1"/>
  <c r="BL129" i="5"/>
  <c r="R148" i="5"/>
  <c r="R149" i="5" s="1"/>
  <c r="BG149" i="5"/>
  <c r="BH148" i="5"/>
  <c r="S144" i="5"/>
  <c r="S145" i="5" s="1"/>
  <c r="BH145" i="5"/>
  <c r="BI144" i="5"/>
  <c r="BS104" i="5"/>
  <c r="AC104" i="5"/>
  <c r="AC105" i="5" s="1"/>
  <c r="BR105" i="5"/>
  <c r="BQ109" i="5"/>
  <c r="BR108" i="5"/>
  <c r="AB108" i="5"/>
  <c r="AB109" i="5" s="1"/>
  <c r="BM125" i="5"/>
  <c r="X124" i="5"/>
  <c r="X125" i="5" s="1"/>
  <c r="BN124" i="5"/>
  <c r="BP116" i="5"/>
  <c r="Z116" i="5"/>
  <c r="Z117" i="5" s="1"/>
  <c r="BO117" i="5"/>
  <c r="BJ140" i="5"/>
  <c r="T140" i="5"/>
  <c r="T141" i="5" s="1"/>
  <c r="BI141" i="5"/>
  <c r="BJ137" i="5"/>
  <c r="BK136" i="5"/>
  <c r="U136" i="5"/>
  <c r="U137" i="5" s="1"/>
  <c r="AI72" i="4"/>
  <c r="AI73" i="4" s="1"/>
  <c r="BX73" i="4"/>
  <c r="BY72" i="4"/>
  <c r="AD92" i="4"/>
  <c r="AD93" i="4" s="1"/>
  <c r="BT92" i="4"/>
  <c r="BS93" i="4"/>
  <c r="BW77" i="4"/>
  <c r="BX76" i="4"/>
  <c r="AH76" i="4"/>
  <c r="AH77" i="4" s="1"/>
  <c r="BY69" i="4"/>
  <c r="BZ68" i="4"/>
  <c r="AJ68" i="4"/>
  <c r="AJ69" i="4" s="1"/>
  <c r="BZ65" i="4"/>
  <c r="AK64" i="4"/>
  <c r="AK65" i="4" s="1"/>
  <c r="C67" i="4" s="1"/>
  <c r="AR67" i="4" s="1"/>
  <c r="BR100" i="4"/>
  <c r="AB100" i="4"/>
  <c r="AB101" i="4" s="1"/>
  <c r="BQ101" i="4"/>
  <c r="AG80" i="4"/>
  <c r="AG81" i="4" s="1"/>
  <c r="BV81" i="4"/>
  <c r="BW80" i="4"/>
  <c r="BS96" i="4"/>
  <c r="AC96" i="4"/>
  <c r="AC97" i="4" s="1"/>
  <c r="BR97" i="4"/>
  <c r="BT89" i="4"/>
  <c r="BU88" i="4"/>
  <c r="AE88" i="4"/>
  <c r="AE89" i="4" s="1"/>
  <c r="BU85" i="4"/>
  <c r="BV84" i="4"/>
  <c r="AF84" i="4"/>
  <c r="AF85" i="4" s="1"/>
  <c r="BY73" i="5"/>
  <c r="AJ72" i="5"/>
  <c r="AJ73" i="5" s="1"/>
  <c r="BZ72" i="5"/>
  <c r="BU89" i="5"/>
  <c r="BV88" i="5"/>
  <c r="AF88" i="5"/>
  <c r="AF89" i="5" s="1"/>
  <c r="BZ69" i="5"/>
  <c r="AK68" i="5"/>
  <c r="AK69" i="5" s="1"/>
  <c r="C71" i="5" s="1"/>
  <c r="AR71" i="5" s="1"/>
  <c r="BX77" i="5"/>
  <c r="AI76" i="5"/>
  <c r="AI77" i="5" s="1"/>
  <c r="BY76" i="5"/>
  <c r="BT96" i="5"/>
  <c r="AD96" i="5"/>
  <c r="AD97" i="5" s="1"/>
  <c r="BS97" i="5"/>
  <c r="BW81" i="5"/>
  <c r="BX80" i="5"/>
  <c r="AH80" i="5"/>
  <c r="AH81" i="5" s="1"/>
  <c r="BW84" i="5"/>
  <c r="AG84" i="5"/>
  <c r="AG85" i="5" s="1"/>
  <c r="BV85" i="5"/>
  <c r="BS100" i="5"/>
  <c r="AC100" i="5"/>
  <c r="AC101" i="5" s="1"/>
  <c r="BR101" i="5"/>
  <c r="BU92" i="5"/>
  <c r="AE92" i="5"/>
  <c r="AE93" i="5" s="1"/>
  <c r="BT93" i="5"/>
  <c r="AI52" i="1"/>
  <c r="AI53" i="1" s="1"/>
  <c r="BY52" i="1"/>
  <c r="BX53" i="1"/>
  <c r="AJ48" i="1"/>
  <c r="AJ49" i="1" s="1"/>
  <c r="BZ48" i="1"/>
  <c r="BY49" i="1"/>
  <c r="BZ45" i="1"/>
  <c r="AK44" i="1"/>
  <c r="AK45" i="1" s="1"/>
  <c r="C47" i="1" s="1"/>
  <c r="AR47" i="1" s="1"/>
  <c r="AS47" i="1" s="1"/>
  <c r="BQ116" i="5" l="1"/>
  <c r="BP117" i="5"/>
  <c r="AA116" i="5"/>
  <c r="AA117" i="5" s="1"/>
  <c r="BP120" i="5"/>
  <c r="Z120" i="5"/>
  <c r="Z121" i="5" s="1"/>
  <c r="BO121" i="5"/>
  <c r="BQ113" i="5"/>
  <c r="BR112" i="5"/>
  <c r="AB112" i="5"/>
  <c r="AB113" i="5" s="1"/>
  <c r="U140" i="5"/>
  <c r="U141" i="5" s="1"/>
  <c r="BJ141" i="5"/>
  <c r="BK140" i="5"/>
  <c r="AC108" i="5"/>
  <c r="AC109" i="5" s="1"/>
  <c r="BR109" i="5"/>
  <c r="BS108" i="5"/>
  <c r="BI148" i="5"/>
  <c r="S148" i="5"/>
  <c r="S149" i="5" s="1"/>
  <c r="BH149" i="5"/>
  <c r="BL136" i="5"/>
  <c r="V136" i="5"/>
  <c r="V137" i="5" s="1"/>
  <c r="BK137" i="5"/>
  <c r="Y124" i="5"/>
  <c r="Y125" i="5" s="1"/>
  <c r="BN125" i="5"/>
  <c r="BO124" i="5"/>
  <c r="BT104" i="5"/>
  <c r="AD104" i="5"/>
  <c r="AD105" i="5" s="1"/>
  <c r="BS105" i="5"/>
  <c r="BI145" i="5"/>
  <c r="BJ144" i="5"/>
  <c r="T144" i="5"/>
  <c r="T145" i="5" s="1"/>
  <c r="BM129" i="5"/>
  <c r="BN128" i="5"/>
  <c r="X128" i="5"/>
  <c r="X129" i="5" s="1"/>
  <c r="BM132" i="5"/>
  <c r="BL133" i="5"/>
  <c r="W132" i="5"/>
  <c r="W133" i="5" s="1"/>
  <c r="BY76" i="4"/>
  <c r="AI76" i="4"/>
  <c r="AI77" i="4" s="1"/>
  <c r="BX77" i="4"/>
  <c r="AF88" i="4"/>
  <c r="AF89" i="4" s="1"/>
  <c r="BU89" i="4"/>
  <c r="BV88" i="4"/>
  <c r="BS97" i="4"/>
  <c r="BT96" i="4"/>
  <c r="AD96" i="4"/>
  <c r="AD97" i="4" s="1"/>
  <c r="AJ72" i="4"/>
  <c r="AJ73" i="4" s="1"/>
  <c r="BY73" i="4"/>
  <c r="BZ72" i="4"/>
  <c r="BW84" i="4"/>
  <c r="AG84" i="4"/>
  <c r="AG85" i="4" s="1"/>
  <c r="BV85" i="4"/>
  <c r="AH80" i="4"/>
  <c r="AH81" i="4" s="1"/>
  <c r="BW81" i="4"/>
  <c r="BX80" i="4"/>
  <c r="BS100" i="4"/>
  <c r="AC100" i="4"/>
  <c r="AC101" i="4" s="1"/>
  <c r="BR101" i="4"/>
  <c r="AK68" i="4"/>
  <c r="AK69" i="4" s="1"/>
  <c r="C71" i="4" s="1"/>
  <c r="AR71" i="4" s="1"/>
  <c r="BZ69" i="4"/>
  <c r="BU92" i="4"/>
  <c r="AE92" i="4"/>
  <c r="AE93" i="4" s="1"/>
  <c r="BT93" i="4"/>
  <c r="BZ76" i="5"/>
  <c r="BY77" i="5"/>
  <c r="AJ76" i="5"/>
  <c r="AJ77" i="5" s="1"/>
  <c r="BZ73" i="5"/>
  <c r="AK72" i="5"/>
  <c r="AK73" i="5" s="1"/>
  <c r="C75" i="5" s="1"/>
  <c r="AR75" i="5" s="1"/>
  <c r="BU93" i="5"/>
  <c r="BV92" i="5"/>
  <c r="AF92" i="5"/>
  <c r="AF93" i="5" s="1"/>
  <c r="BW85" i="5"/>
  <c r="AH84" i="5"/>
  <c r="AH85" i="5" s="1"/>
  <c r="BX84" i="5"/>
  <c r="BY80" i="5"/>
  <c r="BX81" i="5"/>
  <c r="AI80" i="5"/>
  <c r="AI81" i="5" s="1"/>
  <c r="AE96" i="5"/>
  <c r="AE97" i="5" s="1"/>
  <c r="BU96" i="5"/>
  <c r="BT97" i="5"/>
  <c r="BS101" i="5"/>
  <c r="AD100" i="5"/>
  <c r="AD101" i="5" s="1"/>
  <c r="BT100" i="5"/>
  <c r="BV89" i="5"/>
  <c r="BW88" i="5"/>
  <c r="AG88" i="5"/>
  <c r="AG89" i="5" s="1"/>
  <c r="AJ52" i="1"/>
  <c r="AJ53" i="1" s="1"/>
  <c r="BY53" i="1"/>
  <c r="BZ52" i="1"/>
  <c r="BZ49" i="1"/>
  <c r="AK48" i="1"/>
  <c r="AK49" i="1" s="1"/>
  <c r="BO128" i="5" l="1"/>
  <c r="Y128" i="5"/>
  <c r="Y129" i="5" s="1"/>
  <c r="BN129" i="5"/>
  <c r="BO125" i="5"/>
  <c r="BP124" i="5"/>
  <c r="Z124" i="5"/>
  <c r="Z125" i="5" s="1"/>
  <c r="BI149" i="5"/>
  <c r="T148" i="5"/>
  <c r="T149" i="5" s="1"/>
  <c r="BJ148" i="5"/>
  <c r="BK141" i="5"/>
  <c r="BL140" i="5"/>
  <c r="V140" i="5"/>
  <c r="V141" i="5" s="1"/>
  <c r="BS112" i="5"/>
  <c r="AC112" i="5"/>
  <c r="AC113" i="5" s="1"/>
  <c r="BR113" i="5"/>
  <c r="AA120" i="5"/>
  <c r="AA121" i="5" s="1"/>
  <c r="BP121" i="5"/>
  <c r="BQ120" i="5"/>
  <c r="BS109" i="5"/>
  <c r="BT108" i="5"/>
  <c r="AD108" i="5"/>
  <c r="AD109" i="5" s="1"/>
  <c r="W136" i="5"/>
  <c r="W137" i="5" s="1"/>
  <c r="BL137" i="5"/>
  <c r="BM136" i="5"/>
  <c r="X132" i="5"/>
  <c r="X133" i="5" s="1"/>
  <c r="BM133" i="5"/>
  <c r="BN132" i="5"/>
  <c r="BK144" i="5"/>
  <c r="U144" i="5"/>
  <c r="U145" i="5" s="1"/>
  <c r="BJ145" i="5"/>
  <c r="AE104" i="5"/>
  <c r="AE105" i="5" s="1"/>
  <c r="BU104" i="5"/>
  <c r="BT105" i="5"/>
  <c r="BR116" i="5"/>
  <c r="BQ117" i="5"/>
  <c r="AB116" i="5"/>
  <c r="AB117" i="5" s="1"/>
  <c r="BV92" i="4"/>
  <c r="AF92" i="4"/>
  <c r="AF93" i="4" s="1"/>
  <c r="BU93" i="4"/>
  <c r="BT97" i="4"/>
  <c r="BU96" i="4"/>
  <c r="AE96" i="4"/>
  <c r="AE97" i="4" s="1"/>
  <c r="BZ73" i="4"/>
  <c r="AK72" i="4"/>
  <c r="AK73" i="4" s="1"/>
  <c r="C75" i="4" s="1"/>
  <c r="AR75" i="4" s="1"/>
  <c r="AD100" i="4"/>
  <c r="AD101" i="4" s="1"/>
  <c r="BS101" i="4"/>
  <c r="BT100" i="4"/>
  <c r="BW88" i="4"/>
  <c r="AG88" i="4"/>
  <c r="AG89" i="4" s="1"/>
  <c r="BV89" i="4"/>
  <c r="BX81" i="4"/>
  <c r="BY80" i="4"/>
  <c r="AI80" i="4"/>
  <c r="AI81" i="4" s="1"/>
  <c r="BX84" i="4"/>
  <c r="AH84" i="4"/>
  <c r="AH85" i="4" s="1"/>
  <c r="BW85" i="4"/>
  <c r="AJ76" i="4"/>
  <c r="AJ77" i="4" s="1"/>
  <c r="BY77" i="4"/>
  <c r="BZ76" i="4"/>
  <c r="C51" i="1"/>
  <c r="AR51" i="1" s="1"/>
  <c r="AS51" i="1" s="1"/>
  <c r="AM58" i="1"/>
  <c r="BX88" i="5"/>
  <c r="AH88" i="5"/>
  <c r="AH89" i="5" s="1"/>
  <c r="BW89" i="5"/>
  <c r="BT101" i="5"/>
  <c r="AE100" i="5"/>
  <c r="AE101" i="5" s="1"/>
  <c r="BU100" i="5"/>
  <c r="BU97" i="5"/>
  <c r="AF96" i="5"/>
  <c r="AF97" i="5" s="1"/>
  <c r="BV96" i="5"/>
  <c r="AJ80" i="5"/>
  <c r="AJ81" i="5" s="1"/>
  <c r="BY81" i="5"/>
  <c r="BZ80" i="5"/>
  <c r="BY84" i="5"/>
  <c r="BX85" i="5"/>
  <c r="AI84" i="5"/>
  <c r="AI85" i="5" s="1"/>
  <c r="BV93" i="5"/>
  <c r="BW92" i="5"/>
  <c r="AG92" i="5"/>
  <c r="AG93" i="5" s="1"/>
  <c r="BZ77" i="5"/>
  <c r="AK76" i="5"/>
  <c r="AK77" i="5" s="1"/>
  <c r="C79" i="5" s="1"/>
  <c r="AR79" i="5" s="1"/>
  <c r="BZ53" i="1"/>
  <c r="AK52" i="1"/>
  <c r="AK53" i="1" s="1"/>
  <c r="C55" i="1" s="1"/>
  <c r="AR55" i="1" s="1"/>
  <c r="AF104" i="5" l="1"/>
  <c r="AF105" i="5" s="1"/>
  <c r="BU105" i="5"/>
  <c r="BV104" i="5"/>
  <c r="V144" i="5"/>
  <c r="V145" i="5" s="1"/>
  <c r="BK145" i="5"/>
  <c r="BL144" i="5"/>
  <c r="X136" i="5"/>
  <c r="X137" i="5" s="1"/>
  <c r="BN136" i="5"/>
  <c r="BM137" i="5"/>
  <c r="AE108" i="5"/>
  <c r="AE109" i="5" s="1"/>
  <c r="BU108" i="5"/>
  <c r="BT109" i="5"/>
  <c r="BO132" i="5"/>
  <c r="Y132" i="5"/>
  <c r="Y133" i="5" s="1"/>
  <c r="BN133" i="5"/>
  <c r="W140" i="5"/>
  <c r="W141" i="5" s="1"/>
  <c r="BL141" i="5"/>
  <c r="BM140" i="5"/>
  <c r="BS116" i="5"/>
  <c r="AC116" i="5"/>
  <c r="AC117" i="5" s="1"/>
  <c r="BR117" i="5"/>
  <c r="BR120" i="5"/>
  <c r="AB120" i="5"/>
  <c r="AB121" i="5" s="1"/>
  <c r="BQ121" i="5"/>
  <c r="AD112" i="5"/>
  <c r="AD113" i="5" s="1"/>
  <c r="BS113" i="5"/>
  <c r="BT112" i="5"/>
  <c r="BK148" i="5"/>
  <c r="U148" i="5"/>
  <c r="U149" i="5" s="1"/>
  <c r="BJ149" i="5"/>
  <c r="AA124" i="5"/>
  <c r="AA125" i="5" s="1"/>
  <c r="BP125" i="5"/>
  <c r="BQ124" i="5"/>
  <c r="Z128" i="5"/>
  <c r="Z129" i="5" s="1"/>
  <c r="BO129" i="5"/>
  <c r="BP128" i="5"/>
  <c r="BZ80" i="4"/>
  <c r="AJ80" i="4"/>
  <c r="AJ81" i="4" s="1"/>
  <c r="BY81" i="4"/>
  <c r="BX88" i="4"/>
  <c r="AH88" i="4"/>
  <c r="AH89" i="4" s="1"/>
  <c r="BW89" i="4"/>
  <c r="AK76" i="4"/>
  <c r="AK77" i="4" s="1"/>
  <c r="C79" i="4" s="1"/>
  <c r="AR79" i="4" s="1"/>
  <c r="BZ77" i="4"/>
  <c r="AE100" i="4"/>
  <c r="AE101" i="4" s="1"/>
  <c r="BT101" i="4"/>
  <c r="BU100" i="4"/>
  <c r="AI84" i="4"/>
  <c r="AI85" i="4" s="1"/>
  <c r="BX85" i="4"/>
  <c r="BY84" i="4"/>
  <c r="BU97" i="4"/>
  <c r="BV96" i="4"/>
  <c r="AF96" i="4"/>
  <c r="AF97" i="4" s="1"/>
  <c r="BV93" i="4"/>
  <c r="BW92" i="4"/>
  <c r="AG92" i="4"/>
  <c r="AG93" i="4" s="1"/>
  <c r="F59" i="1"/>
  <c r="I57" i="1" s="1"/>
  <c r="F58" i="1"/>
  <c r="BZ81" i="5"/>
  <c r="AK80" i="5"/>
  <c r="AK81" i="5" s="1"/>
  <c r="C83" i="5" s="1"/>
  <c r="AR83" i="5" s="1"/>
  <c r="BV100" i="5"/>
  <c r="BU101" i="5"/>
  <c r="AF100" i="5"/>
  <c r="AF101" i="5" s="1"/>
  <c r="BW93" i="5"/>
  <c r="AH92" i="5"/>
  <c r="AH93" i="5" s="1"/>
  <c r="BX92" i="5"/>
  <c r="BY85" i="5"/>
  <c r="AJ84" i="5"/>
  <c r="AJ85" i="5" s="1"/>
  <c r="BZ84" i="5"/>
  <c r="BV97" i="5"/>
  <c r="AG96" i="5"/>
  <c r="AG97" i="5" s="1"/>
  <c r="BW96" i="5"/>
  <c r="AI88" i="5"/>
  <c r="AI89" i="5" s="1"/>
  <c r="BY88" i="5"/>
  <c r="BX89" i="5"/>
  <c r="BQ128" i="5" l="1"/>
  <c r="AA128" i="5"/>
  <c r="AA129" i="5" s="1"/>
  <c r="BP129" i="5"/>
  <c r="BL148" i="5"/>
  <c r="V148" i="5"/>
  <c r="V149" i="5" s="1"/>
  <c r="BK149" i="5"/>
  <c r="Y136" i="5"/>
  <c r="Y137" i="5" s="1"/>
  <c r="BN137" i="5"/>
  <c r="BO136" i="5"/>
  <c r="BU112" i="5"/>
  <c r="BT113" i="5"/>
  <c r="AE112" i="5"/>
  <c r="AE113" i="5" s="1"/>
  <c r="BT116" i="5"/>
  <c r="AD116" i="5"/>
  <c r="AD117" i="5" s="1"/>
  <c r="BS117" i="5"/>
  <c r="BV108" i="5"/>
  <c r="AF108" i="5"/>
  <c r="AF109" i="5" s="1"/>
  <c r="BU109" i="5"/>
  <c r="BV105" i="5"/>
  <c r="BW104" i="5"/>
  <c r="AG104" i="5"/>
  <c r="AG105" i="5" s="1"/>
  <c r="BR121" i="5"/>
  <c r="BS120" i="5"/>
  <c r="AC120" i="5"/>
  <c r="AC121" i="5" s="1"/>
  <c r="BM141" i="5"/>
  <c r="X140" i="5"/>
  <c r="X141" i="5" s="1"/>
  <c r="BN140" i="5"/>
  <c r="BM144" i="5"/>
  <c r="W144" i="5"/>
  <c r="W145" i="5" s="1"/>
  <c r="BL145" i="5"/>
  <c r="BQ125" i="5"/>
  <c r="BR124" i="5"/>
  <c r="AB124" i="5"/>
  <c r="AB125" i="5" s="1"/>
  <c r="BP132" i="5"/>
  <c r="Z132" i="5"/>
  <c r="Z133" i="5" s="1"/>
  <c r="BO133" i="5"/>
  <c r="AG96" i="4"/>
  <c r="AG97" i="4" s="1"/>
  <c r="BV97" i="4"/>
  <c r="BW96" i="4"/>
  <c r="AI88" i="4"/>
  <c r="AI89" i="4" s="1"/>
  <c r="BX89" i="4"/>
  <c r="BY88" i="4"/>
  <c r="BW93" i="4"/>
  <c r="BX92" i="4"/>
  <c r="AH92" i="4"/>
  <c r="AH93" i="4" s="1"/>
  <c r="BU101" i="4"/>
  <c r="BV100" i="4"/>
  <c r="AF100" i="4"/>
  <c r="AF101" i="4" s="1"/>
  <c r="BY85" i="4"/>
  <c r="BZ84" i="4"/>
  <c r="AJ84" i="4"/>
  <c r="AJ85" i="4" s="1"/>
  <c r="AK80" i="4"/>
  <c r="AK81" i="4" s="1"/>
  <c r="C83" i="4" s="1"/>
  <c r="AR83" i="4" s="1"/>
  <c r="BZ81" i="4"/>
  <c r="BY89" i="5"/>
  <c r="AJ88" i="5"/>
  <c r="AJ89" i="5" s="1"/>
  <c r="BZ88" i="5"/>
  <c r="AI92" i="5"/>
  <c r="AI93" i="5" s="1"/>
  <c r="BY92" i="5"/>
  <c r="BX93" i="5"/>
  <c r="BX96" i="5"/>
  <c r="BW97" i="5"/>
  <c r="AH96" i="5"/>
  <c r="AH97" i="5" s="1"/>
  <c r="AK84" i="5"/>
  <c r="AK85" i="5" s="1"/>
  <c r="C87" i="5" s="1"/>
  <c r="AR87" i="5" s="1"/>
  <c r="BZ85" i="5"/>
  <c r="BW100" i="5"/>
  <c r="AG100" i="5"/>
  <c r="AG101" i="5" s="1"/>
  <c r="BV101" i="5"/>
  <c r="BP133" i="5" l="1"/>
  <c r="BQ132" i="5"/>
  <c r="AA132" i="5"/>
  <c r="AA133" i="5" s="1"/>
  <c r="AC124" i="5"/>
  <c r="AC125" i="5" s="1"/>
  <c r="BR125" i="5"/>
  <c r="BS124" i="5"/>
  <c r="BM145" i="5"/>
  <c r="BN144" i="5"/>
  <c r="X144" i="5"/>
  <c r="X145" i="5" s="1"/>
  <c r="AH104" i="5"/>
  <c r="AH105" i="5" s="1"/>
  <c r="BX104" i="5"/>
  <c r="BW105" i="5"/>
  <c r="BW108" i="5"/>
  <c r="AG108" i="5"/>
  <c r="AG109" i="5" s="1"/>
  <c r="BV109" i="5"/>
  <c r="BL149" i="5"/>
  <c r="BM148" i="5"/>
  <c r="W148" i="5"/>
  <c r="W149" i="5" s="1"/>
  <c r="Y140" i="5"/>
  <c r="Y141" i="5" s="1"/>
  <c r="BN141" i="5"/>
  <c r="BO140" i="5"/>
  <c r="BT120" i="5"/>
  <c r="AD120" i="5"/>
  <c r="AD121" i="5" s="1"/>
  <c r="BS121" i="5"/>
  <c r="BU113" i="5"/>
  <c r="BV112" i="5"/>
  <c r="AF112" i="5"/>
  <c r="AF113" i="5" s="1"/>
  <c r="BT117" i="5"/>
  <c r="BU116" i="5"/>
  <c r="AE116" i="5"/>
  <c r="AE117" i="5" s="1"/>
  <c r="BP136" i="5"/>
  <c r="Z136" i="5"/>
  <c r="Z137" i="5" s="1"/>
  <c r="BO137" i="5"/>
  <c r="BQ129" i="5"/>
  <c r="BR128" i="5"/>
  <c r="AB128" i="5"/>
  <c r="AB129" i="5" s="1"/>
  <c r="BW100" i="4"/>
  <c r="AG100" i="4"/>
  <c r="AG101" i="4" s="1"/>
  <c r="BV101" i="4"/>
  <c r="AH96" i="4"/>
  <c r="AH97" i="4" s="1"/>
  <c r="BW97" i="4"/>
  <c r="BX96" i="4"/>
  <c r="BY92" i="4"/>
  <c r="AI92" i="4"/>
  <c r="AI93" i="4" s="1"/>
  <c r="BX93" i="4"/>
  <c r="AK84" i="4"/>
  <c r="AK85" i="4" s="1"/>
  <c r="C87" i="4" s="1"/>
  <c r="AR87" i="4" s="1"/>
  <c r="BZ85" i="4"/>
  <c r="BY89" i="4"/>
  <c r="BZ88" i="4"/>
  <c r="AJ88" i="4"/>
  <c r="AJ89" i="4" s="1"/>
  <c r="BW101" i="5"/>
  <c r="BX100" i="5"/>
  <c r="AH100" i="5"/>
  <c r="AH101" i="5" s="1"/>
  <c r="AI96" i="5"/>
  <c r="AI97" i="5" s="1"/>
  <c r="BY96" i="5"/>
  <c r="BX97" i="5"/>
  <c r="BZ89" i="5"/>
  <c r="AK88" i="5"/>
  <c r="AK89" i="5" s="1"/>
  <c r="C91" i="5" s="1"/>
  <c r="AR91" i="5" s="1"/>
  <c r="BZ92" i="5"/>
  <c r="BY93" i="5"/>
  <c r="AJ92" i="5"/>
  <c r="AJ93" i="5" s="1"/>
  <c r="BS125" i="5" l="1"/>
  <c r="BT124" i="5"/>
  <c r="AD124" i="5"/>
  <c r="AD125" i="5" s="1"/>
  <c r="BR132" i="5"/>
  <c r="BQ133" i="5"/>
  <c r="AB132" i="5"/>
  <c r="AB133" i="5" s="1"/>
  <c r="BU117" i="5"/>
  <c r="AF116" i="5"/>
  <c r="AF117" i="5" s="1"/>
  <c r="BV116" i="5"/>
  <c r="BO141" i="5"/>
  <c r="BP140" i="5"/>
  <c r="Z140" i="5"/>
  <c r="Z141" i="5" s="1"/>
  <c r="X148" i="5"/>
  <c r="X149" i="5" s="1"/>
  <c r="BM149" i="5"/>
  <c r="BN148" i="5"/>
  <c r="BX108" i="5"/>
  <c r="BW109" i="5"/>
  <c r="AH108" i="5"/>
  <c r="AH109" i="5" s="1"/>
  <c r="BO144" i="5"/>
  <c r="Y144" i="5"/>
  <c r="Y145" i="5" s="1"/>
  <c r="BN145" i="5"/>
  <c r="BW112" i="5"/>
  <c r="BV113" i="5"/>
  <c r="AG112" i="5"/>
  <c r="AG113" i="5" s="1"/>
  <c r="AE120" i="5"/>
  <c r="AE121" i="5" s="1"/>
  <c r="BT121" i="5"/>
  <c r="BU120" i="5"/>
  <c r="BS128" i="5"/>
  <c r="AC128" i="5"/>
  <c r="AC129" i="5" s="1"/>
  <c r="BR129" i="5"/>
  <c r="AA136" i="5"/>
  <c r="AA137" i="5" s="1"/>
  <c r="BQ136" i="5"/>
  <c r="BP137" i="5"/>
  <c r="BX105" i="5"/>
  <c r="BY104" i="5"/>
  <c r="AI104" i="5"/>
  <c r="AI105" i="5" s="1"/>
  <c r="AJ92" i="4"/>
  <c r="AJ93" i="4" s="1"/>
  <c r="BY93" i="4"/>
  <c r="BZ92" i="4"/>
  <c r="BX97" i="4"/>
  <c r="BY96" i="4"/>
  <c r="AI96" i="4"/>
  <c r="AI97" i="4" s="1"/>
  <c r="AK88" i="4"/>
  <c r="AK89" i="4" s="1"/>
  <c r="C91" i="4" s="1"/>
  <c r="AR91" i="4" s="1"/>
  <c r="BZ89" i="4"/>
  <c r="BX100" i="4"/>
  <c r="AH100" i="4"/>
  <c r="AH101" i="4" s="1"/>
  <c r="BW101" i="4"/>
  <c r="BX101" i="5"/>
  <c r="AI100" i="5"/>
  <c r="AI101" i="5" s="1"/>
  <c r="BY100" i="5"/>
  <c r="BZ93" i="5"/>
  <c r="AK92" i="5"/>
  <c r="AK93" i="5" s="1"/>
  <c r="C95" i="5" s="1"/>
  <c r="AR95" i="5" s="1"/>
  <c r="BY97" i="5"/>
  <c r="BZ96" i="5"/>
  <c r="AJ96" i="5"/>
  <c r="AJ97" i="5" s="1"/>
  <c r="AB136" i="5" l="1"/>
  <c r="AB137" i="5" s="1"/>
  <c r="BR136" i="5"/>
  <c r="BQ137" i="5"/>
  <c r="AD128" i="5"/>
  <c r="AD129" i="5" s="1"/>
  <c r="BS129" i="5"/>
  <c r="BT128" i="5"/>
  <c r="BX109" i="5"/>
  <c r="BY108" i="5"/>
  <c r="AI108" i="5"/>
  <c r="AI109" i="5" s="1"/>
  <c r="BS132" i="5"/>
  <c r="AC132" i="5"/>
  <c r="AC133" i="5" s="1"/>
  <c r="BR133" i="5"/>
  <c r="BY105" i="5"/>
  <c r="BZ104" i="5"/>
  <c r="AJ104" i="5"/>
  <c r="AJ105" i="5" s="1"/>
  <c r="AF120" i="5"/>
  <c r="AF121" i="5" s="1"/>
  <c r="BU121" i="5"/>
  <c r="BV120" i="5"/>
  <c r="Z144" i="5"/>
  <c r="Z145" i="5" s="1"/>
  <c r="BO145" i="5"/>
  <c r="BP144" i="5"/>
  <c r="BO148" i="5"/>
  <c r="BN149" i="5"/>
  <c r="Y148" i="5"/>
  <c r="Y149" i="5" s="1"/>
  <c r="AA140" i="5"/>
  <c r="AA141" i="5" s="1"/>
  <c r="BP141" i="5"/>
  <c r="BQ140" i="5"/>
  <c r="AH112" i="5"/>
  <c r="AH113" i="5" s="1"/>
  <c r="BW113" i="5"/>
  <c r="BX112" i="5"/>
  <c r="AE124" i="5"/>
  <c r="AE125" i="5" s="1"/>
  <c r="BT125" i="5"/>
  <c r="BU124" i="5"/>
  <c r="BV117" i="5"/>
  <c r="BW116" i="5"/>
  <c r="AG116" i="5"/>
  <c r="AG117" i="5" s="1"/>
  <c r="AK92" i="4"/>
  <c r="AK93" i="4" s="1"/>
  <c r="C95" i="4" s="1"/>
  <c r="AR95" i="4" s="1"/>
  <c r="AS95" i="4" s="1"/>
  <c r="BZ93" i="4"/>
  <c r="AI100" i="4"/>
  <c r="AI101" i="4" s="1"/>
  <c r="BX101" i="4"/>
  <c r="BY100" i="4"/>
  <c r="BZ96" i="4"/>
  <c r="AJ96" i="4"/>
  <c r="AJ97" i="4" s="1"/>
  <c r="BY97" i="4"/>
  <c r="AK96" i="5"/>
  <c r="AK97" i="5" s="1"/>
  <c r="C99" i="5" s="1"/>
  <c r="AR99" i="5" s="1"/>
  <c r="BZ97" i="5"/>
  <c r="BZ100" i="5"/>
  <c r="AJ100" i="5"/>
  <c r="AJ101" i="5" s="1"/>
  <c r="BY101" i="5"/>
  <c r="AI112" i="5" l="1"/>
  <c r="AI113" i="5" s="1"/>
  <c r="BY112" i="5"/>
  <c r="BX113" i="5"/>
  <c r="BP148" i="5"/>
  <c r="Z148" i="5"/>
  <c r="Z149" i="5" s="1"/>
  <c r="BO149" i="5"/>
  <c r="AG120" i="5"/>
  <c r="AG121" i="5" s="1"/>
  <c r="BV121" i="5"/>
  <c r="BW120" i="5"/>
  <c r="AK104" i="5"/>
  <c r="AK105" i="5" s="1"/>
  <c r="C107" i="5" s="1"/>
  <c r="AR107" i="5" s="1"/>
  <c r="BZ105" i="5"/>
  <c r="BT132" i="5"/>
  <c r="AD132" i="5"/>
  <c r="AD133" i="5" s="1"/>
  <c r="BS133" i="5"/>
  <c r="BU128" i="5"/>
  <c r="AE128" i="5"/>
  <c r="AE129" i="5" s="1"/>
  <c r="BT129" i="5"/>
  <c r="BR137" i="5"/>
  <c r="BS136" i="5"/>
  <c r="AC136" i="5"/>
  <c r="AC137" i="5" s="1"/>
  <c r="AF124" i="5"/>
  <c r="AF125" i="5" s="1"/>
  <c r="BV124" i="5"/>
  <c r="BU125" i="5"/>
  <c r="AJ108" i="5"/>
  <c r="AJ109" i="5" s="1"/>
  <c r="BY109" i="5"/>
  <c r="BZ108" i="5"/>
  <c r="BQ144" i="5"/>
  <c r="AA144" i="5"/>
  <c r="AA145" i="5" s="1"/>
  <c r="BP145" i="5"/>
  <c r="BW117" i="5"/>
  <c r="BX116" i="5"/>
  <c r="AH116" i="5"/>
  <c r="AH117" i="5" s="1"/>
  <c r="BQ141" i="5"/>
  <c r="BR140" i="5"/>
  <c r="AB140" i="5"/>
  <c r="AB141" i="5" s="1"/>
  <c r="BY101" i="4"/>
  <c r="BZ100" i="4"/>
  <c r="AJ100" i="4"/>
  <c r="AJ101" i="4" s="1"/>
  <c r="AK96" i="4"/>
  <c r="AK97" i="4" s="1"/>
  <c r="BZ97" i="4"/>
  <c r="AK100" i="5"/>
  <c r="AK101" i="5" s="1"/>
  <c r="C103" i="5" s="1"/>
  <c r="AR103" i="5" s="1"/>
  <c r="BZ101" i="5"/>
  <c r="Y59" i="1"/>
  <c r="AM59" i="1" s="1"/>
  <c r="AM60" i="1" s="1"/>
  <c r="BV125" i="5" l="1"/>
  <c r="BW124" i="5"/>
  <c r="AG124" i="5"/>
  <c r="AG125" i="5" s="1"/>
  <c r="BU132" i="5"/>
  <c r="BT133" i="5"/>
  <c r="AE132" i="5"/>
  <c r="AE133" i="5" s="1"/>
  <c r="BP149" i="5"/>
  <c r="BQ148" i="5"/>
  <c r="AA148" i="5"/>
  <c r="AA149" i="5" s="1"/>
  <c r="AC140" i="5"/>
  <c r="AC141" i="5" s="1"/>
  <c r="BR141" i="5"/>
  <c r="BS140" i="5"/>
  <c r="AK108" i="5"/>
  <c r="AK109" i="5" s="1"/>
  <c r="C111" i="5" s="1"/>
  <c r="AR111" i="5" s="1"/>
  <c r="BZ109" i="5"/>
  <c r="BY116" i="5"/>
  <c r="AI116" i="5"/>
  <c r="AI117" i="5" s="1"/>
  <c r="BX117" i="5"/>
  <c r="BQ145" i="5"/>
  <c r="BR144" i="5"/>
  <c r="AB144" i="5"/>
  <c r="AB145" i="5" s="1"/>
  <c r="BT136" i="5"/>
  <c r="AD136" i="5"/>
  <c r="AD137" i="5" s="1"/>
  <c r="BS137" i="5"/>
  <c r="BU129" i="5"/>
  <c r="BV128" i="5"/>
  <c r="AF128" i="5"/>
  <c r="AF129" i="5" s="1"/>
  <c r="BZ112" i="5"/>
  <c r="AJ112" i="5"/>
  <c r="AJ113" i="5" s="1"/>
  <c r="BY113" i="5"/>
  <c r="AH120" i="5"/>
  <c r="AH121" i="5" s="1"/>
  <c r="BX120" i="5"/>
  <c r="BW121" i="5"/>
  <c r="C99" i="4"/>
  <c r="AR99" i="4" s="1"/>
  <c r="AS99" i="4" s="1"/>
  <c r="F107" i="4" s="1"/>
  <c r="I105" i="4" s="1"/>
  <c r="AA105" i="4" s="1"/>
  <c r="AM106" i="4"/>
  <c r="AM108" i="4" s="1"/>
  <c r="AK100" i="4"/>
  <c r="AK101" i="4" s="1"/>
  <c r="C103" i="4" s="1"/>
  <c r="AR103" i="4" s="1"/>
  <c r="BZ101" i="4"/>
  <c r="Y60" i="1"/>
  <c r="AA57" i="1" s="1"/>
  <c r="BS141" i="5" l="1"/>
  <c r="BT140" i="5"/>
  <c r="AD140" i="5"/>
  <c r="AD141" i="5" s="1"/>
  <c r="BR148" i="5"/>
  <c r="BQ149" i="5"/>
  <c r="AB148" i="5"/>
  <c r="AB149" i="5" s="1"/>
  <c r="BV132" i="5"/>
  <c r="BU133" i="5"/>
  <c r="AF132" i="5"/>
  <c r="AF133" i="5" s="1"/>
  <c r="BW128" i="5"/>
  <c r="AG128" i="5"/>
  <c r="AG129" i="5" s="1"/>
  <c r="BV129" i="5"/>
  <c r="AE136" i="5"/>
  <c r="AE137" i="5" s="1"/>
  <c r="BT137" i="5"/>
  <c r="BU136" i="5"/>
  <c r="BY120" i="5"/>
  <c r="AI120" i="5"/>
  <c r="AI121" i="5" s="1"/>
  <c r="BX121" i="5"/>
  <c r="AK112" i="5"/>
  <c r="AK113" i="5" s="1"/>
  <c r="C115" i="5" s="1"/>
  <c r="AR115" i="5" s="1"/>
  <c r="BZ113" i="5"/>
  <c r="BS144" i="5"/>
  <c r="AC144" i="5"/>
  <c r="AC145" i="5" s="1"/>
  <c r="BR145" i="5"/>
  <c r="BY117" i="5"/>
  <c r="AJ116" i="5"/>
  <c r="AJ117" i="5" s="1"/>
  <c r="BZ116" i="5"/>
  <c r="BX124" i="5"/>
  <c r="BW125" i="5"/>
  <c r="AH124" i="5"/>
  <c r="AH125" i="5" s="1"/>
  <c r="F106" i="4"/>
  <c r="BZ117" i="5" l="1"/>
  <c r="AK116" i="5"/>
  <c r="AK117" i="5" s="1"/>
  <c r="C119" i="5" s="1"/>
  <c r="AR119" i="5" s="1"/>
  <c r="AD144" i="5"/>
  <c r="AD145" i="5" s="1"/>
  <c r="BS145" i="5"/>
  <c r="BT144" i="5"/>
  <c r="BY121" i="5"/>
  <c r="BZ120" i="5"/>
  <c r="AJ120" i="5"/>
  <c r="AJ121" i="5" s="1"/>
  <c r="BS148" i="5"/>
  <c r="AC148" i="5"/>
  <c r="AC149" i="5" s="1"/>
  <c r="BR149" i="5"/>
  <c r="BV136" i="5"/>
  <c r="AF136" i="5"/>
  <c r="AF137" i="5" s="1"/>
  <c r="BU137" i="5"/>
  <c r="BV133" i="5"/>
  <c r="AG132" i="5"/>
  <c r="AG133" i="5" s="1"/>
  <c r="BW132" i="5"/>
  <c r="AH128" i="5"/>
  <c r="AH129" i="5" s="1"/>
  <c r="BW129" i="5"/>
  <c r="BX128" i="5"/>
  <c r="AE140" i="5"/>
  <c r="AE141" i="5" s="1"/>
  <c r="BU140" i="5"/>
  <c r="BT141" i="5"/>
  <c r="BX125" i="5"/>
  <c r="BY124" i="5"/>
  <c r="AI124" i="5"/>
  <c r="AI125" i="5" s="1"/>
  <c r="AG136" i="5" l="1"/>
  <c r="AG137" i="5" s="1"/>
  <c r="BV137" i="5"/>
  <c r="BW136" i="5"/>
  <c r="AI128" i="5"/>
  <c r="AI129" i="5" s="1"/>
  <c r="BX129" i="5"/>
  <c r="BY128" i="5"/>
  <c r="AK120" i="5"/>
  <c r="AK121" i="5" s="1"/>
  <c r="C123" i="5" s="1"/>
  <c r="AR123" i="5" s="1"/>
  <c r="BZ121" i="5"/>
  <c r="BV140" i="5"/>
  <c r="AF140" i="5"/>
  <c r="AF141" i="5" s="1"/>
  <c r="BU141" i="5"/>
  <c r="AJ124" i="5"/>
  <c r="AJ125" i="5" s="1"/>
  <c r="BY125" i="5"/>
  <c r="BZ124" i="5"/>
  <c r="BW133" i="5"/>
  <c r="BX132" i="5"/>
  <c r="AH132" i="5"/>
  <c r="AH133" i="5" s="1"/>
  <c r="BT148" i="5"/>
  <c r="AD148" i="5"/>
  <c r="AD149" i="5" s="1"/>
  <c r="BS149" i="5"/>
  <c r="BU144" i="5"/>
  <c r="BT145" i="5"/>
  <c r="AE144" i="5"/>
  <c r="AE145" i="5" s="1"/>
  <c r="AI132" i="5" l="1"/>
  <c r="AI133" i="5" s="1"/>
  <c r="BX133" i="5"/>
  <c r="BY132" i="5"/>
  <c r="AH136" i="5"/>
  <c r="AH137" i="5" s="1"/>
  <c r="BW137" i="5"/>
  <c r="BX136" i="5"/>
  <c r="BT149" i="5"/>
  <c r="BU148" i="5"/>
  <c r="AE148" i="5"/>
  <c r="AE149" i="5" s="1"/>
  <c r="BZ128" i="5"/>
  <c r="AJ128" i="5"/>
  <c r="AJ129" i="5" s="1"/>
  <c r="BY129" i="5"/>
  <c r="AK124" i="5"/>
  <c r="AK125" i="5" s="1"/>
  <c r="C127" i="5" s="1"/>
  <c r="AR127" i="5" s="1"/>
  <c r="BZ125" i="5"/>
  <c r="BU145" i="5"/>
  <c r="AF144" i="5"/>
  <c r="AF145" i="5" s="1"/>
  <c r="BV144" i="5"/>
  <c r="BW140" i="5"/>
  <c r="AG140" i="5"/>
  <c r="AG141" i="5" s="1"/>
  <c r="BV141" i="5"/>
  <c r="BX140" i="5" l="1"/>
  <c r="BW141" i="5"/>
  <c r="AH140" i="5"/>
  <c r="AH141" i="5" s="1"/>
  <c r="AK128" i="5"/>
  <c r="AK129" i="5" s="1"/>
  <c r="C131" i="5" s="1"/>
  <c r="AR131" i="5" s="1"/>
  <c r="BZ129" i="5"/>
  <c r="BY136" i="5"/>
  <c r="AI136" i="5"/>
  <c r="AI137" i="5" s="1"/>
  <c r="BX137" i="5"/>
  <c r="BW144" i="5"/>
  <c r="AG144" i="5"/>
  <c r="AG145" i="5" s="1"/>
  <c r="BV145" i="5"/>
  <c r="BV148" i="5"/>
  <c r="BU149" i="5"/>
  <c r="AF148" i="5"/>
  <c r="AF149" i="5" s="1"/>
  <c r="BY133" i="5"/>
  <c r="BZ132" i="5"/>
  <c r="AJ132" i="5"/>
  <c r="AJ133" i="5" s="1"/>
  <c r="AK132" i="5" l="1"/>
  <c r="AK133" i="5" s="1"/>
  <c r="C135" i="5" s="1"/>
  <c r="AR135" i="5" s="1"/>
  <c r="BZ133" i="5"/>
  <c r="BV149" i="5"/>
  <c r="BW148" i="5"/>
  <c r="AG148" i="5"/>
  <c r="AG149" i="5" s="1"/>
  <c r="BY137" i="5"/>
  <c r="AJ136" i="5"/>
  <c r="AJ137" i="5" s="1"/>
  <c r="BZ136" i="5"/>
  <c r="AH144" i="5"/>
  <c r="AH145" i="5" s="1"/>
  <c r="BX144" i="5"/>
  <c r="BW145" i="5"/>
  <c r="BX141" i="5"/>
  <c r="BY140" i="5"/>
  <c r="AI140" i="5"/>
  <c r="AI141" i="5" s="1"/>
  <c r="BZ137" i="5" l="1"/>
  <c r="AK136" i="5"/>
  <c r="AK137" i="5" s="1"/>
  <c r="C139" i="5" s="1"/>
  <c r="AR139" i="5" s="1"/>
  <c r="BW149" i="5"/>
  <c r="BX148" i="5"/>
  <c r="AH148" i="5"/>
  <c r="AH149" i="5" s="1"/>
  <c r="BZ140" i="5"/>
  <c r="BY141" i="5"/>
  <c r="AJ140" i="5"/>
  <c r="AJ141" i="5" s="1"/>
  <c r="AI144" i="5"/>
  <c r="AI145" i="5" s="1"/>
  <c r="BX145" i="5"/>
  <c r="BY144" i="5"/>
  <c r="BX149" i="5" l="1"/>
  <c r="AI148" i="5"/>
  <c r="AI149" i="5" s="1"/>
  <c r="BY148" i="5"/>
  <c r="AK140" i="5"/>
  <c r="AK141" i="5" s="1"/>
  <c r="C143" i="5" s="1"/>
  <c r="AR143" i="5" s="1"/>
  <c r="AS143" i="5" s="1"/>
  <c r="BZ141" i="5"/>
  <c r="BZ144" i="5"/>
  <c r="AJ144" i="5"/>
  <c r="AJ145" i="5" s="1"/>
  <c r="BY145" i="5"/>
  <c r="BY149" i="5" l="1"/>
  <c r="AJ148" i="5"/>
  <c r="AJ149" i="5" s="1"/>
  <c r="BZ148" i="5"/>
  <c r="AK144" i="5"/>
  <c r="AK145" i="5" s="1"/>
  <c r="BZ145" i="5"/>
  <c r="C147" i="5" l="1"/>
  <c r="AR147" i="5" s="1"/>
  <c r="AS147" i="5" s="1"/>
  <c r="AM154" i="5"/>
  <c r="AM156" i="5" s="1"/>
  <c r="BZ149" i="5"/>
  <c r="AK148" i="5"/>
  <c r="AK149" i="5" s="1"/>
  <c r="C151" i="5" s="1"/>
  <c r="AR151" i="5" s="1"/>
  <c r="AS151" i="5" s="1"/>
  <c r="F154" i="5" l="1"/>
  <c r="F155" i="5"/>
  <c r="I153" i="5" s="1"/>
  <c r="AA153" i="5" s="1"/>
</calcChain>
</file>

<file path=xl/sharedStrings.xml><?xml version="1.0" encoding="utf-8"?>
<sst xmlns="http://schemas.openxmlformats.org/spreadsheetml/2006/main" count="2009" uniqueCount="68">
  <si>
    <t>火</t>
  </si>
  <si>
    <t>水</t>
  </si>
  <si>
    <t>金</t>
  </si>
  <si>
    <t>土</t>
  </si>
  <si>
    <t>日</t>
  </si>
  <si>
    <t>月</t>
  </si>
  <si>
    <t>曜日</t>
    <rPh sb="0" eb="2">
      <t>ヨウビ</t>
    </rPh>
    <phoneticPr fontId="3"/>
  </si>
  <si>
    <t>日付</t>
    <rPh sb="0" eb="2">
      <t>ヒヅケ</t>
    </rPh>
    <phoneticPr fontId="3"/>
  </si>
  <si>
    <t>現場閉所日数</t>
    <phoneticPr fontId="3"/>
  </si>
  <si>
    <t>現場閉所日数</t>
    <rPh sb="0" eb="5">
      <t>ゲンバヘイショビ</t>
    </rPh>
    <rPh sb="5" eb="6">
      <t>スウ</t>
    </rPh>
    <phoneticPr fontId="3"/>
  </si>
  <si>
    <t>日</t>
    <rPh sb="0" eb="1">
      <t>ニチ</t>
    </rPh>
    <phoneticPr fontId="3"/>
  </si>
  <si>
    <t>対象期間日数</t>
    <rPh sb="4" eb="6">
      <t>ニッスウ</t>
    </rPh>
    <phoneticPr fontId="3"/>
  </si>
  <si>
    <t>木</t>
    <phoneticPr fontId="3"/>
  </si>
  <si>
    <t>工</t>
    <rPh sb="0" eb="1">
      <t>コウ</t>
    </rPh>
    <phoneticPr fontId="3"/>
  </si>
  <si>
    <t>休</t>
    <rPh sb="0" eb="1">
      <t>ヤス</t>
    </rPh>
    <phoneticPr fontId="3"/>
  </si>
  <si>
    <t>作</t>
    <rPh sb="0" eb="1">
      <t>サク</t>
    </rPh>
    <phoneticPr fontId="3"/>
  </si>
  <si>
    <t>閉</t>
    <rPh sb="0" eb="1">
      <t>ヘイ</t>
    </rPh>
    <phoneticPr fontId="3"/>
  </si>
  <si>
    <t>天</t>
    <rPh sb="0" eb="1">
      <t>テン</t>
    </rPh>
    <phoneticPr fontId="3"/>
  </si>
  <si>
    <t>作業日</t>
    <rPh sb="0" eb="2">
      <t>サギョウ</t>
    </rPh>
    <rPh sb="2" eb="3">
      <t>ビ</t>
    </rPh>
    <phoneticPr fontId="3"/>
  </si>
  <si>
    <t>現場閉所日</t>
    <rPh sb="0" eb="2">
      <t>ゲンバ</t>
    </rPh>
    <rPh sb="2" eb="4">
      <t>ヘイショ</t>
    </rPh>
    <rPh sb="4" eb="5">
      <t>ビ</t>
    </rPh>
    <phoneticPr fontId="3"/>
  </si>
  <si>
    <t>天候等による予定外閉所日</t>
    <rPh sb="0" eb="2">
      <t>テンコウ</t>
    </rPh>
    <rPh sb="2" eb="3">
      <t>トウ</t>
    </rPh>
    <rPh sb="6" eb="9">
      <t>ヨテイガイ</t>
    </rPh>
    <rPh sb="9" eb="11">
      <t>ヘイショ</t>
    </rPh>
    <rPh sb="11" eb="12">
      <t>ビ</t>
    </rPh>
    <phoneticPr fontId="3"/>
  </si>
  <si>
    <t>現場閉所率</t>
    <rPh sb="4" eb="5">
      <t>リツ</t>
    </rPh>
    <phoneticPr fontId="3"/>
  </si>
  <si>
    <t>工事名</t>
    <rPh sb="0" eb="2">
      <t>コウジ</t>
    </rPh>
    <rPh sb="2" eb="3">
      <t>メイ</t>
    </rPh>
    <phoneticPr fontId="3"/>
  </si>
  <si>
    <t>受注者名</t>
    <rPh sb="0" eb="3">
      <t>ジュチュウシャ</t>
    </rPh>
    <rPh sb="3" eb="4">
      <t>メイ</t>
    </rPh>
    <phoneticPr fontId="3"/>
  </si>
  <si>
    <t>計画</t>
    <rPh sb="0" eb="2">
      <t>ケイカク</t>
    </rPh>
    <phoneticPr fontId="3"/>
  </si>
  <si>
    <t>実施</t>
    <rPh sb="0" eb="2">
      <t>ジッシ</t>
    </rPh>
    <phoneticPr fontId="3"/>
  </si>
  <si>
    <t>外</t>
    <rPh sb="0" eb="1">
      <t>ソト</t>
    </rPh>
    <phoneticPr fontId="3"/>
  </si>
  <si>
    <t>対象期間外</t>
    <rPh sb="0" eb="2">
      <t>タイショウ</t>
    </rPh>
    <rPh sb="2" eb="4">
      <t>キカン</t>
    </rPh>
    <rPh sb="4" eb="5">
      <t>ガイ</t>
    </rPh>
    <phoneticPr fontId="3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</si>
  <si>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3"/>
  </si>
  <si>
    <t>対象期間（工事期間）</t>
    <rPh sb="0" eb="2">
      <t>タイショウ</t>
    </rPh>
    <rPh sb="2" eb="4">
      <t>キカン</t>
    </rPh>
    <rPh sb="5" eb="7">
      <t>コウジ</t>
    </rPh>
    <rPh sb="7" eb="9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</si>
  <si>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</si>
  <si>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現場完了日</t>
    <rPh sb="0" eb="2">
      <t>ゲンバ</t>
    </rPh>
    <rPh sb="2" eb="4">
      <t>カンリョウ</t>
    </rPh>
    <rPh sb="4" eb="5">
      <t>ビ</t>
    </rPh>
    <phoneticPr fontId="3"/>
  </si>
  <si>
    <t>％</t>
    <phoneticPr fontId="3"/>
  </si>
  <si>
    <t>※土日計（対象外期間を除く）</t>
    <rPh sb="1" eb="3">
      <t>ドニチ</t>
    </rPh>
    <rPh sb="3" eb="4">
      <t>ケイ</t>
    </rPh>
    <rPh sb="5" eb="8">
      <t>タイショウガイ</t>
    </rPh>
    <rPh sb="8" eb="10">
      <t>キカン</t>
    </rPh>
    <rPh sb="11" eb="12">
      <t>ノゾ</t>
    </rPh>
    <phoneticPr fontId="3"/>
  </si>
  <si>
    <t>作</t>
  </si>
  <si>
    <t>閉</t>
  </si>
  <si>
    <t>工</t>
  </si>
  <si>
    <t>休</t>
  </si>
  <si>
    <t>外</t>
  </si>
  <si>
    <t>〇〇工務店</t>
    <rPh sb="2" eb="5">
      <t>コウムテン</t>
    </rPh>
    <phoneticPr fontId="3"/>
  </si>
  <si>
    <t>〇〇工事</t>
    <rPh sb="2" eb="4">
      <t>コウジ</t>
    </rPh>
    <phoneticPr fontId="3"/>
  </si>
  <si>
    <t>週休２日制モデル工事（現場閉所型）　現場閉所状況報告書</t>
    <rPh sb="0" eb="2">
      <t>シュウキュウ</t>
    </rPh>
    <rPh sb="3" eb="4">
      <t>ニチ</t>
    </rPh>
    <rPh sb="4" eb="5">
      <t>セイ</t>
    </rPh>
    <rPh sb="8" eb="10">
      <t>コウジ</t>
    </rPh>
    <rPh sb="11" eb="13">
      <t>ゲンバ</t>
    </rPh>
    <rPh sb="13" eb="15">
      <t>ヘイショ</t>
    </rPh>
    <rPh sb="15" eb="16">
      <t>ガタ</t>
    </rPh>
    <rPh sb="18" eb="20">
      <t>ゲンバ</t>
    </rPh>
    <rPh sb="20" eb="22">
      <t>ヘイショ</t>
    </rPh>
    <rPh sb="22" eb="24">
      <t>ジョウキョウ</t>
    </rPh>
    <rPh sb="24" eb="27">
      <t>ホウコクショ</t>
    </rPh>
    <phoneticPr fontId="3"/>
  </si>
  <si>
    <t>閉所率</t>
    <rPh sb="0" eb="2">
      <t>ヘイショ</t>
    </rPh>
    <rPh sb="2" eb="3">
      <t>リツ</t>
    </rPh>
    <phoneticPr fontId="3"/>
  </si>
  <si>
    <t>暦</t>
    <rPh sb="0" eb="1">
      <t>コヨミ</t>
    </rPh>
    <phoneticPr fontId="3"/>
  </si>
  <si>
    <t>令和6年4月</t>
  </si>
  <si>
    <t>令和6年5月</t>
  </si>
  <si>
    <t>令和6年6月</t>
  </si>
  <si>
    <t>令和6年7月</t>
  </si>
  <si>
    <t>令和6年8月</t>
  </si>
  <si>
    <t>令和6年9月</t>
  </si>
  <si>
    <t>令和6年10月</t>
  </si>
  <si>
    <t>令和6年11月</t>
  </si>
  <si>
    <t>令和6年12月</t>
  </si>
  <si>
    <t>令和7年1月</t>
  </si>
  <si>
    <t>令和7年2月</t>
  </si>
  <si>
    <t>令和7年3月</t>
  </si>
  <si>
    <t>月単位の週休２日達成状況判定</t>
    <phoneticPr fontId="3"/>
  </si>
  <si>
    <t>通期の週休２日達成状況判定</t>
    <phoneticPr fontId="3"/>
  </si>
  <si>
    <t>　　対象月数</t>
    <rPh sb="2" eb="4">
      <t>タイショウ</t>
    </rPh>
    <rPh sb="4" eb="5">
      <t>ツキ</t>
    </rPh>
    <rPh sb="5" eb="6">
      <t>スウ</t>
    </rPh>
    <phoneticPr fontId="3"/>
  </si>
  <si>
    <t>月</t>
    <rPh sb="0" eb="1">
      <t>ツキ</t>
    </rPh>
    <phoneticPr fontId="3"/>
  </si>
  <si>
    <t>　　未達成月数</t>
    <rPh sb="2" eb="3">
      <t>ミ</t>
    </rPh>
    <rPh sb="3" eb="5">
      <t>タッセイ</t>
    </rPh>
    <rPh sb="5" eb="7">
      <t>ツキスウ</t>
    </rPh>
    <phoneticPr fontId="3"/>
  </si>
  <si>
    <t>日</t>
    <rPh sb="0" eb="1">
      <t>ニチ</t>
    </rPh>
    <phoneticPr fontId="3"/>
  </si>
  <si>
    <t>％</t>
    <phoneticPr fontId="3"/>
  </si>
  <si>
    <t>現場閉所率（通期）</t>
    <phoneticPr fontId="3"/>
  </si>
  <si>
    <t>達成基準</t>
    <rPh sb="0" eb="2">
      <t>タッセイ</t>
    </rPh>
    <rPh sb="2" eb="4">
      <t>キジュン</t>
    </rPh>
    <phoneticPr fontId="3"/>
  </si>
  <si>
    <t xml:space="preserve">・・・ </t>
    <phoneticPr fontId="3"/>
  </si>
  <si>
    <t>暦判定</t>
    <rPh sb="0" eb="1">
      <t>コヨミ</t>
    </rPh>
    <rPh sb="1" eb="3">
      <t>ハンテイ</t>
    </rPh>
    <phoneticPr fontId="3"/>
  </si>
  <si>
    <t>※土日計（対象外期間を除く）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</si>
</sst>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.0"/>
    <numFmt numFmtId="178" formatCode="[$-F800]dddd\,\ mmmm\ dd\,\ yyyy"/>
    <numFmt numFmtId="179" formatCode="aaa"/>
    <numFmt numFmtId="180" formatCode="0_);[Red]\(0\)"/>
    <numFmt numFmtId="181" formatCode="m/d;@"/>
    <numFmt numFmtId="182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3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5" xfId="0" applyNumberFormat="1" applyFill="1" applyBorder="1" applyAlignment="1">
      <alignment horizontal="center"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179" fontId="0" fillId="0" borderId="6" xfId="0" applyNumberFormat="1" applyFill="1" applyBorder="1" applyAlignment="1">
      <alignment horizontal="center" vertical="center"/>
    </xf>
    <xf numFmtId="179" fontId="1" fillId="0" borderId="5" xfId="1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" fillId="0" borderId="5" xfId="1" applyFill="1" applyBorder="1" applyAlignment="1">
      <alignment horizontal="center" vertical="center"/>
    </xf>
    <xf numFmtId="38" fontId="13" fillId="0" borderId="0" xfId="2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38" fontId="13" fillId="0" borderId="0" xfId="2" applyFont="1" applyBorder="1" applyAlignment="1">
      <alignment horizontal="righ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13" fillId="0" borderId="13" xfId="2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5" fillId="0" borderId="0" xfId="3" applyNumberFormat="1" applyFont="1" applyBorder="1" applyAlignment="1">
      <alignment horizontal="center" vertical="center" shrinkToFit="1"/>
    </xf>
    <xf numFmtId="176" fontId="5" fillId="0" borderId="24" xfId="3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58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38" fontId="13" fillId="0" borderId="13" xfId="2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38" fontId="14" fillId="0" borderId="38" xfId="2" applyFont="1" applyBorder="1" applyAlignment="1">
      <alignment horizontal="center" vertical="center"/>
    </xf>
    <xf numFmtId="38" fontId="14" fillId="0" borderId="39" xfId="2" applyFont="1" applyBorder="1" applyAlignment="1">
      <alignment horizontal="center" vertical="center"/>
    </xf>
    <xf numFmtId="38" fontId="14" fillId="0" borderId="40" xfId="2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182" fontId="4" fillId="0" borderId="0" xfId="0" applyNumberFormat="1" applyFont="1" applyAlignment="1">
      <alignment horizontal="left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</cellXfs>
  <cellStyles count="4">
    <cellStyle name="20% - アクセント 1" xfId="1" builtinId="30"/>
    <cellStyle name="パーセント" xfId="3" builtinId="5"/>
    <cellStyle name="桁区切り" xfId="2" builtinId="6"/>
    <cellStyle name="標準" xfId="0" builtinId="0"/>
  </cellStyles>
  <dxfs count="579">
    <dxf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190500</xdr:colOff>
      <xdr:row>2</xdr:row>
      <xdr:rowOff>142875</xdr:rowOff>
    </xdr:from>
    <xdr:to>
      <xdr:col>49</xdr:col>
      <xdr:colOff>161925</xdr:colOff>
      <xdr:row>14</xdr:row>
      <xdr:rowOff>66675</xdr:rowOff>
    </xdr:to>
    <xdr:sp macro="" textlink="">
      <xdr:nvSpPr>
        <xdr:cNvPr id="2" name="四角形吹き出し 10">
          <a:extLst>
            <a:ext uri="{FF2B5EF4-FFF2-40B4-BE49-F238E27FC236}">
              <a16:creationId xmlns:a16="http://schemas.microsoft.com/office/drawing/2014/main" id="{1F7C3514-6206-449D-8F40-D917E20B6E22}"/>
            </a:ext>
          </a:extLst>
        </xdr:cNvPr>
        <xdr:cNvSpPr/>
      </xdr:nvSpPr>
      <xdr:spPr>
        <a:xfrm>
          <a:off x="11106150" y="657225"/>
          <a:ext cx="2886075" cy="3009900"/>
        </a:xfrm>
        <a:prstGeom prst="wedgeRectCallout">
          <a:avLst>
            <a:gd name="adj1" fmla="val -55649"/>
            <a:gd name="adj2" fmla="val 1756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土日の合計日数分（対象外期間を除く）を閉所しても、４週８休（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％）以上に満たない月は、土日の合計日数分（対象外期間を除く）以上の現場閉所日を設けていれば、４週８休（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％）以上を達成しているものとします。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43</xdr:col>
      <xdr:colOff>180976</xdr:colOff>
      <xdr:row>19</xdr:row>
      <xdr:rowOff>142875</xdr:rowOff>
    </xdr:from>
    <xdr:to>
      <xdr:col>49</xdr:col>
      <xdr:colOff>85726</xdr:colOff>
      <xdr:row>24</xdr:row>
      <xdr:rowOff>161925</xdr:rowOff>
    </xdr:to>
    <xdr:sp macro="" textlink="">
      <xdr:nvSpPr>
        <xdr:cNvPr id="3" name="四角形吹き出し 10">
          <a:extLst>
            <a:ext uri="{FF2B5EF4-FFF2-40B4-BE49-F238E27FC236}">
              <a16:creationId xmlns:a16="http://schemas.microsoft.com/office/drawing/2014/main" id="{9F218383-08E2-49E2-BEF7-0C075D81CB7E}"/>
            </a:ext>
          </a:extLst>
        </xdr:cNvPr>
        <xdr:cNvSpPr/>
      </xdr:nvSpPr>
      <xdr:spPr>
        <a:xfrm>
          <a:off x="11096626" y="5029200"/>
          <a:ext cx="2819400" cy="1304925"/>
        </a:xfrm>
        <a:prstGeom prst="wedgeRectCallout">
          <a:avLst>
            <a:gd name="adj1" fmla="val -239796"/>
            <a:gd name="adj2" fmla="val 5737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夏季休暇３日間は、対象期間に含まないため「外」を選択します。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44</xdr:col>
      <xdr:colOff>19050</xdr:colOff>
      <xdr:row>34</xdr:row>
      <xdr:rowOff>219075</xdr:rowOff>
    </xdr:from>
    <xdr:to>
      <xdr:col>49</xdr:col>
      <xdr:colOff>209550</xdr:colOff>
      <xdr:row>39</xdr:row>
      <xdr:rowOff>238125</xdr:rowOff>
    </xdr:to>
    <xdr:sp macro="" textlink="">
      <xdr:nvSpPr>
        <xdr:cNvPr id="4" name="四角形吹き出し 10">
          <a:extLst>
            <a:ext uri="{FF2B5EF4-FFF2-40B4-BE49-F238E27FC236}">
              <a16:creationId xmlns:a16="http://schemas.microsoft.com/office/drawing/2014/main" id="{1ED5A09F-7408-4CA4-A292-39B18AD95725}"/>
            </a:ext>
          </a:extLst>
        </xdr:cNvPr>
        <xdr:cNvSpPr/>
      </xdr:nvSpPr>
      <xdr:spPr>
        <a:xfrm>
          <a:off x="11220450" y="8963025"/>
          <a:ext cx="2819400" cy="1304925"/>
        </a:xfrm>
        <a:prstGeom prst="wedgeRectCallout">
          <a:avLst>
            <a:gd name="adj1" fmla="val -112769"/>
            <a:gd name="adj2" fmla="val 7416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年末年始休暇６日間は、対象期間に含まないため「外」を選択します。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oneCellAnchor>
    <xdr:from>
      <xdr:col>16</xdr:col>
      <xdr:colOff>95250</xdr:colOff>
      <xdr:row>2</xdr:row>
      <xdr:rowOff>19050</xdr:rowOff>
    </xdr:from>
    <xdr:ext cx="2502032" cy="109267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D9AEAD-FE5E-4DC8-A59A-7B8255F175A7}"/>
            </a:ext>
          </a:extLst>
        </xdr:cNvPr>
        <xdr:cNvSpPr txBox="1"/>
      </xdr:nvSpPr>
      <xdr:spPr>
        <a:xfrm>
          <a:off x="4838700" y="533400"/>
          <a:ext cx="2502032" cy="1092671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0" b="1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B06C-B313-4D2B-ABC5-68BBDC7E242F}">
  <sheetPr>
    <tabColor rgb="FFFFC000"/>
    <pageSetUpPr fitToPage="1"/>
  </sheetPr>
  <dimension ref="A1:AQ61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7.125" customWidth="1"/>
    <col min="3" max="6" width="5.375" customWidth="1"/>
    <col min="7" max="37" width="3" style="4" customWidth="1"/>
    <col min="38" max="43" width="3" customWidth="1"/>
    <col min="44" max="46" width="3.75" customWidth="1"/>
    <col min="50" max="50" width="4.375" customWidth="1"/>
    <col min="51" max="51" width="10.5" customWidth="1"/>
    <col min="141" max="141" width="9" customWidth="1"/>
  </cols>
  <sheetData>
    <row r="1" spans="1:43" ht="20.25" customHeight="1" x14ac:dyDescent="0.15"/>
    <row r="2" spans="1:43" ht="20.25" customHeight="1" x14ac:dyDescent="0.15">
      <c r="A2" s="1"/>
      <c r="B2" s="1" t="s">
        <v>41</v>
      </c>
      <c r="C2" s="2"/>
      <c r="D2" s="2"/>
      <c r="E2" s="2"/>
      <c r="F2" s="2"/>
      <c r="G2" s="38"/>
      <c r="H2" s="38"/>
      <c r="I2" s="38"/>
      <c r="J2" s="38"/>
      <c r="K2" s="38"/>
      <c r="L2" s="38"/>
    </row>
    <row r="3" spans="1:43" ht="20.25" customHeight="1" x14ac:dyDescent="0.15">
      <c r="A3" s="1"/>
      <c r="B3" s="2" t="s">
        <v>22</v>
      </c>
      <c r="D3" s="2"/>
      <c r="E3" s="101" t="s">
        <v>40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C3" s="81" t="s">
        <v>24</v>
      </c>
      <c r="AD3" s="82"/>
      <c r="AE3" s="82"/>
      <c r="AF3" s="82"/>
      <c r="AG3" s="82"/>
      <c r="AH3" s="82"/>
      <c r="AI3" s="83"/>
      <c r="AJ3" s="82" t="s">
        <v>25</v>
      </c>
      <c r="AK3" s="82"/>
      <c r="AL3" s="82"/>
      <c r="AM3" s="82"/>
      <c r="AN3" s="82"/>
      <c r="AO3" s="82"/>
      <c r="AP3" s="83"/>
    </row>
    <row r="4" spans="1:43" ht="20.25" customHeight="1" x14ac:dyDescent="0.15">
      <c r="A4" s="38"/>
      <c r="B4" s="2" t="s">
        <v>30</v>
      </c>
      <c r="D4" s="2"/>
      <c r="E4" s="100">
        <v>45397</v>
      </c>
      <c r="F4" s="100"/>
      <c r="G4" s="100"/>
      <c r="H4" s="100"/>
      <c r="I4" s="100"/>
      <c r="J4" s="100"/>
      <c r="K4" s="38"/>
      <c r="L4" s="38"/>
      <c r="M4" s="38"/>
      <c r="N4" s="38"/>
      <c r="O4" s="38"/>
      <c r="P4" s="38"/>
      <c r="AC4" s="25" t="s">
        <v>13</v>
      </c>
      <c r="AD4" s="29" t="s">
        <v>29</v>
      </c>
      <c r="AE4" s="36"/>
      <c r="AF4" s="36"/>
      <c r="AG4" s="36"/>
      <c r="AH4" s="36"/>
      <c r="AI4" s="37"/>
      <c r="AJ4" s="34" t="s">
        <v>15</v>
      </c>
      <c r="AK4" s="106" t="s">
        <v>18</v>
      </c>
      <c r="AL4" s="106"/>
      <c r="AM4" s="106"/>
      <c r="AN4" s="106"/>
      <c r="AO4" s="106"/>
      <c r="AP4" s="107"/>
    </row>
    <row r="5" spans="1:43" ht="20.25" customHeight="1" x14ac:dyDescent="0.15">
      <c r="A5" s="38"/>
      <c r="B5" s="2" t="s">
        <v>31</v>
      </c>
      <c r="D5" s="2"/>
      <c r="E5" s="100">
        <v>45730</v>
      </c>
      <c r="F5" s="100"/>
      <c r="G5" s="100"/>
      <c r="H5" s="100"/>
      <c r="I5" s="100"/>
      <c r="J5" s="100"/>
      <c r="K5" s="38"/>
      <c r="L5" s="10"/>
      <c r="M5" s="38"/>
      <c r="N5" s="38"/>
      <c r="O5" s="38"/>
      <c r="P5" s="38"/>
      <c r="AC5" s="25" t="s">
        <v>14</v>
      </c>
      <c r="AD5" s="102" t="s">
        <v>28</v>
      </c>
      <c r="AE5" s="102"/>
      <c r="AF5" s="102"/>
      <c r="AG5" s="102"/>
      <c r="AH5" s="102"/>
      <c r="AI5" s="103"/>
      <c r="AJ5" s="34" t="s">
        <v>16</v>
      </c>
      <c r="AK5" s="108" t="s">
        <v>19</v>
      </c>
      <c r="AL5" s="108"/>
      <c r="AM5" s="108"/>
      <c r="AN5" s="108"/>
      <c r="AO5" s="108"/>
      <c r="AP5" s="109"/>
    </row>
    <row r="6" spans="1:43" ht="20.25" customHeight="1" x14ac:dyDescent="0.15">
      <c r="A6" s="38"/>
      <c r="B6" s="2" t="s">
        <v>23</v>
      </c>
      <c r="D6" s="2"/>
      <c r="E6" s="101" t="s">
        <v>39</v>
      </c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C6" s="26" t="s">
        <v>26</v>
      </c>
      <c r="AD6" s="104" t="s">
        <v>27</v>
      </c>
      <c r="AE6" s="104"/>
      <c r="AF6" s="104"/>
      <c r="AG6" s="104"/>
      <c r="AH6" s="104"/>
      <c r="AI6" s="105"/>
      <c r="AJ6" s="35" t="s">
        <v>17</v>
      </c>
      <c r="AK6" s="110" t="s">
        <v>20</v>
      </c>
      <c r="AL6" s="110"/>
      <c r="AM6" s="110"/>
      <c r="AN6" s="110"/>
      <c r="AO6" s="110"/>
      <c r="AP6" s="111"/>
    </row>
    <row r="7" spans="1:43" ht="20.25" customHeight="1" thickBot="1" x14ac:dyDescent="0.2">
      <c r="A7" s="1"/>
      <c r="B7" s="2"/>
      <c r="C7" s="2"/>
      <c r="D7" s="2"/>
      <c r="E7" s="2"/>
      <c r="F7" s="2"/>
      <c r="G7" s="38"/>
      <c r="H7" s="38"/>
      <c r="I7" s="38"/>
      <c r="J7" s="38"/>
      <c r="K7" s="38"/>
      <c r="L7" s="38"/>
      <c r="T7" s="15"/>
      <c r="AL7" s="27"/>
      <c r="AM7" s="27"/>
      <c r="AN7" s="27"/>
      <c r="AO7" s="27"/>
      <c r="AP7" s="27"/>
      <c r="AQ7" s="28"/>
    </row>
    <row r="8" spans="1:43" ht="20.25" customHeight="1" x14ac:dyDescent="0.15">
      <c r="A8" s="73" t="s">
        <v>44</v>
      </c>
      <c r="B8" s="74"/>
      <c r="C8" s="75"/>
      <c r="D8" s="92" t="s">
        <v>7</v>
      </c>
      <c r="E8" s="93"/>
      <c r="F8" s="94"/>
      <c r="G8" s="5"/>
      <c r="H8" s="5"/>
      <c r="I8" s="5"/>
      <c r="J8" s="5"/>
      <c r="K8" s="5"/>
      <c r="L8" s="41"/>
      <c r="M8" s="41"/>
      <c r="N8" s="16"/>
      <c r="O8" s="16"/>
      <c r="P8" s="16"/>
      <c r="Q8" s="16"/>
      <c r="R8" s="16"/>
      <c r="S8" s="41"/>
      <c r="T8" s="41"/>
      <c r="U8" s="16">
        <v>15</v>
      </c>
      <c r="V8" s="16">
        <v>16</v>
      </c>
      <c r="W8" s="16">
        <v>17</v>
      </c>
      <c r="X8" s="16">
        <v>18</v>
      </c>
      <c r="Y8" s="16">
        <v>19</v>
      </c>
      <c r="Z8" s="19">
        <v>20</v>
      </c>
      <c r="AA8" s="19">
        <v>21</v>
      </c>
      <c r="AB8" s="16">
        <v>22</v>
      </c>
      <c r="AC8" s="16">
        <v>23</v>
      </c>
      <c r="AD8" s="16">
        <v>24</v>
      </c>
      <c r="AE8" s="16">
        <v>25</v>
      </c>
      <c r="AF8" s="16">
        <v>26</v>
      </c>
      <c r="AG8" s="19">
        <v>27</v>
      </c>
      <c r="AH8" s="19">
        <v>28</v>
      </c>
      <c r="AI8" s="19">
        <v>29</v>
      </c>
      <c r="AJ8" s="5">
        <v>30</v>
      </c>
      <c r="AK8" s="13"/>
      <c r="AL8" s="88" t="s">
        <v>11</v>
      </c>
      <c r="AM8" s="89"/>
      <c r="AN8" s="89"/>
      <c r="AO8" s="89"/>
      <c r="AP8" s="95">
        <f>COUNTIF(G10:AK10,"工")+COUNTIF(G10:AK10,"休")+COUNTIFS(G10:AK10,"外",G11:AK11,"作")+COUNTIFS(G10:AK10,"外",G11:AK11,"天")+COUNTIFS(G10:AK10,"外",G11:AK11,"閉")</f>
        <v>16</v>
      </c>
      <c r="AQ8" s="96"/>
    </row>
    <row r="9" spans="1:43" ht="20.25" customHeight="1" x14ac:dyDescent="0.15">
      <c r="A9" s="76"/>
      <c r="B9" s="77"/>
      <c r="C9" s="78"/>
      <c r="D9" s="81" t="s">
        <v>6</v>
      </c>
      <c r="E9" s="82"/>
      <c r="F9" s="83"/>
      <c r="G9" s="7"/>
      <c r="H9" s="7"/>
      <c r="I9" s="7"/>
      <c r="J9" s="7"/>
      <c r="K9" s="7"/>
      <c r="L9" s="58"/>
      <c r="M9" s="58"/>
      <c r="N9" s="7"/>
      <c r="O9" s="7"/>
      <c r="P9" s="7"/>
      <c r="Q9" s="7"/>
      <c r="R9" s="7"/>
      <c r="S9" s="58"/>
      <c r="T9" s="58"/>
      <c r="U9" s="7" t="s">
        <v>5</v>
      </c>
      <c r="V9" s="7" t="s">
        <v>0</v>
      </c>
      <c r="W9" s="7" t="s">
        <v>1</v>
      </c>
      <c r="X9" s="7" t="s">
        <v>12</v>
      </c>
      <c r="Y9" s="7" t="s">
        <v>2</v>
      </c>
      <c r="Z9" s="20" t="s">
        <v>3</v>
      </c>
      <c r="AA9" s="20" t="s">
        <v>4</v>
      </c>
      <c r="AB9" s="7" t="s">
        <v>5</v>
      </c>
      <c r="AC9" s="7" t="s">
        <v>0</v>
      </c>
      <c r="AD9" s="7" t="s">
        <v>1</v>
      </c>
      <c r="AE9" s="7" t="s">
        <v>12</v>
      </c>
      <c r="AF9" s="7" t="s">
        <v>2</v>
      </c>
      <c r="AG9" s="20" t="s">
        <v>3</v>
      </c>
      <c r="AH9" s="20" t="s">
        <v>4</v>
      </c>
      <c r="AI9" s="20" t="s">
        <v>5</v>
      </c>
      <c r="AJ9" s="7" t="s">
        <v>0</v>
      </c>
      <c r="AK9" s="8"/>
      <c r="AL9" s="88" t="s">
        <v>8</v>
      </c>
      <c r="AM9" s="89"/>
      <c r="AN9" s="89"/>
      <c r="AO9" s="89"/>
      <c r="AP9" s="90">
        <f>COUNTIF(G11:AK11,"閉")+COUNTIF(G11:AK11,"天")</f>
        <v>5</v>
      </c>
      <c r="AQ9" s="91"/>
    </row>
    <row r="10" spans="1:43" ht="20.25" customHeight="1" x14ac:dyDescent="0.15">
      <c r="A10" s="49"/>
      <c r="B10" s="52" t="s">
        <v>42</v>
      </c>
      <c r="C10" s="50" t="str">
        <f>IFERROR(IF(AP10&lt;$M$58,"×","○"),"")</f>
        <v>○</v>
      </c>
      <c r="D10" s="81" t="s">
        <v>24</v>
      </c>
      <c r="E10" s="82"/>
      <c r="F10" s="8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36</v>
      </c>
      <c r="V10" s="7" t="s">
        <v>36</v>
      </c>
      <c r="W10" s="7" t="s">
        <v>36</v>
      </c>
      <c r="X10" s="7" t="s">
        <v>36</v>
      </c>
      <c r="Y10" s="7" t="s">
        <v>36</v>
      </c>
      <c r="Z10" s="7" t="s">
        <v>37</v>
      </c>
      <c r="AA10" s="7" t="s">
        <v>37</v>
      </c>
      <c r="AB10" s="7" t="s">
        <v>36</v>
      </c>
      <c r="AC10" s="7" t="s">
        <v>36</v>
      </c>
      <c r="AD10" s="7" t="s">
        <v>36</v>
      </c>
      <c r="AE10" s="7" t="s">
        <v>36</v>
      </c>
      <c r="AF10" s="7" t="s">
        <v>36</v>
      </c>
      <c r="AG10" s="7" t="s">
        <v>37</v>
      </c>
      <c r="AH10" s="7" t="s">
        <v>37</v>
      </c>
      <c r="AI10" s="7" t="s">
        <v>37</v>
      </c>
      <c r="AJ10" s="7" t="s">
        <v>36</v>
      </c>
      <c r="AK10" s="7"/>
      <c r="AL10" s="88" t="s">
        <v>21</v>
      </c>
      <c r="AM10" s="89"/>
      <c r="AN10" s="89"/>
      <c r="AO10" s="89"/>
      <c r="AP10" s="79">
        <f>AP9/AP8</f>
        <v>0.3125</v>
      </c>
      <c r="AQ10" s="80"/>
    </row>
    <row r="11" spans="1:43" ht="20.25" customHeight="1" thickBot="1" x14ac:dyDescent="0.2">
      <c r="A11" s="54"/>
      <c r="B11" s="53" t="s">
        <v>43</v>
      </c>
      <c r="C11" s="51" t="str">
        <f>IF(AP11=0,"",IF(AP9&lt;AP11,"×","○"))</f>
        <v>○</v>
      </c>
      <c r="D11" s="97" t="s">
        <v>25</v>
      </c>
      <c r="E11" s="98"/>
      <c r="F11" s="9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 t="s">
        <v>34</v>
      </c>
      <c r="V11" s="7" t="s">
        <v>34</v>
      </c>
      <c r="W11" s="7" t="s">
        <v>34</v>
      </c>
      <c r="X11" s="7" t="s">
        <v>34</v>
      </c>
      <c r="Y11" s="7" t="s">
        <v>34</v>
      </c>
      <c r="Z11" s="7" t="s">
        <v>35</v>
      </c>
      <c r="AA11" s="7" t="s">
        <v>35</v>
      </c>
      <c r="AB11" s="7" t="s">
        <v>34</v>
      </c>
      <c r="AC11" s="7" t="s">
        <v>34</v>
      </c>
      <c r="AD11" s="7" t="s">
        <v>34</v>
      </c>
      <c r="AE11" s="7" t="s">
        <v>34</v>
      </c>
      <c r="AF11" s="7" t="s">
        <v>34</v>
      </c>
      <c r="AG11" s="7" t="s">
        <v>35</v>
      </c>
      <c r="AH11" s="7" t="s">
        <v>35</v>
      </c>
      <c r="AI11" s="7" t="s">
        <v>35</v>
      </c>
      <c r="AJ11" s="7" t="s">
        <v>34</v>
      </c>
      <c r="AK11" s="12"/>
      <c r="AL11" s="84" t="s">
        <v>33</v>
      </c>
      <c r="AM11" s="85"/>
      <c r="AN11" s="85"/>
      <c r="AO11" s="85"/>
      <c r="AP11" s="86">
        <f>COUNTIFS(G9:AK9,"土",G11:AK11,"作")+COUNTIFS(G9:AK9,"土",G11:AK11,"天")+COUNTIFS(G9:AK9,"土",G11:AK11,"閉")+COUNTIFS(G9:AK9,"日",G11:AK11,"作")+COUNTIFS(G9:AK9,"日",G11:AK11,"天")+COUNTIFS(G9:AK9,"日",G11:AK11,"閉")</f>
        <v>4</v>
      </c>
      <c r="AQ11" s="87"/>
    </row>
    <row r="12" spans="1:43" ht="20.25" customHeight="1" x14ac:dyDescent="0.15">
      <c r="A12" s="73" t="s">
        <v>45</v>
      </c>
      <c r="B12" s="74"/>
      <c r="C12" s="75"/>
      <c r="D12" s="92" t="s">
        <v>7</v>
      </c>
      <c r="E12" s="93"/>
      <c r="F12" s="94"/>
      <c r="G12" s="5">
        <v>1</v>
      </c>
      <c r="H12" s="5">
        <v>2</v>
      </c>
      <c r="I12" s="19">
        <v>3</v>
      </c>
      <c r="J12" s="19">
        <v>4</v>
      </c>
      <c r="K12" s="19">
        <v>5</v>
      </c>
      <c r="L12" s="19">
        <v>6</v>
      </c>
      <c r="M12" s="16">
        <v>7</v>
      </c>
      <c r="N12" s="16">
        <v>8</v>
      </c>
      <c r="O12" s="16">
        <v>9</v>
      </c>
      <c r="P12" s="16">
        <v>10</v>
      </c>
      <c r="Q12" s="19">
        <v>11</v>
      </c>
      <c r="R12" s="19">
        <v>12</v>
      </c>
      <c r="S12" s="16">
        <v>13</v>
      </c>
      <c r="T12" s="16">
        <v>14</v>
      </c>
      <c r="U12" s="16">
        <v>15</v>
      </c>
      <c r="V12" s="16">
        <v>16</v>
      </c>
      <c r="W12" s="16">
        <v>17</v>
      </c>
      <c r="X12" s="19">
        <v>18</v>
      </c>
      <c r="Y12" s="19">
        <v>19</v>
      </c>
      <c r="Z12" s="16">
        <v>20</v>
      </c>
      <c r="AA12" s="16">
        <v>21</v>
      </c>
      <c r="AB12" s="16">
        <v>22</v>
      </c>
      <c r="AC12" s="16">
        <v>23</v>
      </c>
      <c r="AD12" s="16">
        <v>24</v>
      </c>
      <c r="AE12" s="19">
        <v>25</v>
      </c>
      <c r="AF12" s="19">
        <v>26</v>
      </c>
      <c r="AG12" s="16">
        <v>27</v>
      </c>
      <c r="AH12" s="16">
        <v>28</v>
      </c>
      <c r="AI12" s="5">
        <v>29</v>
      </c>
      <c r="AJ12" s="5">
        <v>30</v>
      </c>
      <c r="AK12" s="9">
        <v>31</v>
      </c>
      <c r="AL12" s="88" t="s">
        <v>11</v>
      </c>
      <c r="AM12" s="89"/>
      <c r="AN12" s="89"/>
      <c r="AO12" s="89"/>
      <c r="AP12" s="95">
        <f>COUNTIF(G14:AK14,"工")+COUNTIF(G14:AK14,"休")+COUNTIFS(G14:AK14,"外",G15:AK15,"作")+COUNTIFS(G14:AK14,"外",G15:AK15,"天")+COUNTIFS(G14:AK14,"外",G15:AK15,"閉")</f>
        <v>31</v>
      </c>
      <c r="AQ12" s="96"/>
    </row>
    <row r="13" spans="1:43" ht="20.25" customHeight="1" x14ac:dyDescent="0.15">
      <c r="A13" s="76"/>
      <c r="B13" s="77"/>
      <c r="C13" s="78"/>
      <c r="D13" s="81" t="s">
        <v>6</v>
      </c>
      <c r="E13" s="82"/>
      <c r="F13" s="83"/>
      <c r="G13" s="7" t="s">
        <v>1</v>
      </c>
      <c r="H13" s="7" t="s">
        <v>12</v>
      </c>
      <c r="I13" s="20" t="s">
        <v>2</v>
      </c>
      <c r="J13" s="20" t="s">
        <v>3</v>
      </c>
      <c r="K13" s="20" t="s">
        <v>4</v>
      </c>
      <c r="L13" s="20" t="s">
        <v>5</v>
      </c>
      <c r="M13" s="7" t="s">
        <v>0</v>
      </c>
      <c r="N13" s="7" t="s">
        <v>1</v>
      </c>
      <c r="O13" s="7" t="s">
        <v>12</v>
      </c>
      <c r="P13" s="7" t="s">
        <v>2</v>
      </c>
      <c r="Q13" s="20" t="s">
        <v>3</v>
      </c>
      <c r="R13" s="20" t="s">
        <v>4</v>
      </c>
      <c r="S13" s="7" t="s">
        <v>5</v>
      </c>
      <c r="T13" s="7" t="s">
        <v>0</v>
      </c>
      <c r="U13" s="7" t="s">
        <v>1</v>
      </c>
      <c r="V13" s="7" t="s">
        <v>12</v>
      </c>
      <c r="W13" s="7" t="s">
        <v>2</v>
      </c>
      <c r="X13" s="20" t="s">
        <v>3</v>
      </c>
      <c r="Y13" s="20" t="s">
        <v>4</v>
      </c>
      <c r="Z13" s="7" t="s">
        <v>5</v>
      </c>
      <c r="AA13" s="7" t="s">
        <v>0</v>
      </c>
      <c r="AB13" s="7" t="s">
        <v>1</v>
      </c>
      <c r="AC13" s="7" t="s">
        <v>12</v>
      </c>
      <c r="AD13" s="7" t="s">
        <v>2</v>
      </c>
      <c r="AE13" s="20" t="s">
        <v>3</v>
      </c>
      <c r="AF13" s="20" t="s">
        <v>4</v>
      </c>
      <c r="AG13" s="7" t="s">
        <v>5</v>
      </c>
      <c r="AH13" s="7" t="s">
        <v>0</v>
      </c>
      <c r="AI13" s="7" t="s">
        <v>1</v>
      </c>
      <c r="AJ13" s="7" t="s">
        <v>12</v>
      </c>
      <c r="AK13" s="7" t="s">
        <v>2</v>
      </c>
      <c r="AL13" s="88" t="s">
        <v>8</v>
      </c>
      <c r="AM13" s="89"/>
      <c r="AN13" s="89"/>
      <c r="AO13" s="89"/>
      <c r="AP13" s="90">
        <f>COUNTIF(G15:AK15,"閉")+COUNTIF(G15:AK15,"天")</f>
        <v>10</v>
      </c>
      <c r="AQ13" s="91"/>
    </row>
    <row r="14" spans="1:43" ht="20.25" customHeight="1" x14ac:dyDescent="0.15">
      <c r="A14" s="49"/>
      <c r="B14" s="52" t="s">
        <v>42</v>
      </c>
      <c r="C14" s="50" t="str">
        <f>IFERROR(IF(AP14&lt;$M$58,"×","○"),"")</f>
        <v>○</v>
      </c>
      <c r="D14" s="81" t="s">
        <v>24</v>
      </c>
      <c r="E14" s="82"/>
      <c r="F14" s="83"/>
      <c r="G14" s="7" t="s">
        <v>36</v>
      </c>
      <c r="H14" s="7" t="s">
        <v>36</v>
      </c>
      <c r="I14" s="7" t="s">
        <v>37</v>
      </c>
      <c r="J14" s="7" t="s">
        <v>37</v>
      </c>
      <c r="K14" s="7" t="s">
        <v>37</v>
      </c>
      <c r="L14" s="7" t="s">
        <v>37</v>
      </c>
      <c r="M14" s="7" t="s">
        <v>36</v>
      </c>
      <c r="N14" s="7" t="s">
        <v>36</v>
      </c>
      <c r="O14" s="7" t="s">
        <v>36</v>
      </c>
      <c r="P14" s="7" t="s">
        <v>36</v>
      </c>
      <c r="Q14" s="7" t="s">
        <v>37</v>
      </c>
      <c r="R14" s="7" t="s">
        <v>37</v>
      </c>
      <c r="S14" s="7" t="s">
        <v>36</v>
      </c>
      <c r="T14" s="7" t="s">
        <v>36</v>
      </c>
      <c r="U14" s="7" t="s">
        <v>36</v>
      </c>
      <c r="V14" s="7" t="s">
        <v>36</v>
      </c>
      <c r="W14" s="7" t="s">
        <v>36</v>
      </c>
      <c r="X14" s="7" t="s">
        <v>37</v>
      </c>
      <c r="Y14" s="7" t="s">
        <v>37</v>
      </c>
      <c r="Z14" s="7" t="s">
        <v>36</v>
      </c>
      <c r="AA14" s="7" t="s">
        <v>36</v>
      </c>
      <c r="AB14" s="7" t="s">
        <v>36</v>
      </c>
      <c r="AC14" s="7" t="s">
        <v>36</v>
      </c>
      <c r="AD14" s="7" t="s">
        <v>36</v>
      </c>
      <c r="AE14" s="7" t="s">
        <v>37</v>
      </c>
      <c r="AF14" s="7" t="s">
        <v>37</v>
      </c>
      <c r="AG14" s="7" t="s">
        <v>36</v>
      </c>
      <c r="AH14" s="7" t="s">
        <v>36</v>
      </c>
      <c r="AI14" s="7" t="s">
        <v>36</v>
      </c>
      <c r="AJ14" s="7" t="s">
        <v>36</v>
      </c>
      <c r="AK14" s="7" t="s">
        <v>36</v>
      </c>
      <c r="AL14" s="88" t="s">
        <v>21</v>
      </c>
      <c r="AM14" s="89"/>
      <c r="AN14" s="89"/>
      <c r="AO14" s="89"/>
      <c r="AP14" s="79">
        <f>AP13/AP12</f>
        <v>0.32258064516129031</v>
      </c>
      <c r="AQ14" s="80"/>
    </row>
    <row r="15" spans="1:43" ht="20.25" customHeight="1" thickBot="1" x14ac:dyDescent="0.2">
      <c r="A15" s="54"/>
      <c r="B15" s="53" t="s">
        <v>43</v>
      </c>
      <c r="C15" s="51" t="str">
        <f>IF(AP15=0,"",IF(AP13&lt;AP15,"×","○"))</f>
        <v>○</v>
      </c>
      <c r="D15" s="81" t="s">
        <v>25</v>
      </c>
      <c r="E15" s="82"/>
      <c r="F15" s="83"/>
      <c r="G15" s="7" t="s">
        <v>34</v>
      </c>
      <c r="H15" s="7" t="s">
        <v>34</v>
      </c>
      <c r="I15" s="7" t="s">
        <v>35</v>
      </c>
      <c r="J15" s="7" t="s">
        <v>35</v>
      </c>
      <c r="K15" s="7" t="s">
        <v>35</v>
      </c>
      <c r="L15" s="7" t="s">
        <v>35</v>
      </c>
      <c r="M15" s="7" t="s">
        <v>34</v>
      </c>
      <c r="N15" s="7" t="s">
        <v>34</v>
      </c>
      <c r="O15" s="7" t="s">
        <v>34</v>
      </c>
      <c r="P15" s="7" t="s">
        <v>34</v>
      </c>
      <c r="Q15" s="7" t="s">
        <v>35</v>
      </c>
      <c r="R15" s="7" t="s">
        <v>35</v>
      </c>
      <c r="S15" s="7" t="s">
        <v>34</v>
      </c>
      <c r="T15" s="7" t="s">
        <v>34</v>
      </c>
      <c r="U15" s="7" t="s">
        <v>34</v>
      </c>
      <c r="V15" s="7" t="s">
        <v>34</v>
      </c>
      <c r="W15" s="7" t="s">
        <v>34</v>
      </c>
      <c r="X15" s="7" t="s">
        <v>35</v>
      </c>
      <c r="Y15" s="7" t="s">
        <v>35</v>
      </c>
      <c r="Z15" s="7" t="s">
        <v>34</v>
      </c>
      <c r="AA15" s="7" t="s">
        <v>34</v>
      </c>
      <c r="AB15" s="7" t="s">
        <v>34</v>
      </c>
      <c r="AC15" s="7" t="s">
        <v>34</v>
      </c>
      <c r="AD15" s="7" t="s">
        <v>34</v>
      </c>
      <c r="AE15" s="7" t="s">
        <v>35</v>
      </c>
      <c r="AF15" s="7" t="s">
        <v>35</v>
      </c>
      <c r="AG15" s="7" t="s">
        <v>34</v>
      </c>
      <c r="AH15" s="7" t="s">
        <v>34</v>
      </c>
      <c r="AI15" s="7" t="s">
        <v>34</v>
      </c>
      <c r="AJ15" s="7" t="s">
        <v>34</v>
      </c>
      <c r="AK15" s="12" t="s">
        <v>34</v>
      </c>
      <c r="AL15" s="84" t="s">
        <v>33</v>
      </c>
      <c r="AM15" s="85"/>
      <c r="AN15" s="85"/>
      <c r="AO15" s="85"/>
      <c r="AP15" s="86">
        <f>COUNTIFS(G13:AK13,"土",G15:AK15,"作")+COUNTIFS(G13:AK13,"土",G15:AK15,"天")+COUNTIFS(G13:AK13,"土",G15:AK15,"閉")+COUNTIFS(G13:AK13,"日",G15:AK15,"作")+COUNTIFS(G13:AK13,"日",G15:AK15,"天")+COUNTIFS(G13:AK13,"日",G15:AK15,"閉")</f>
        <v>8</v>
      </c>
      <c r="AQ15" s="87"/>
    </row>
    <row r="16" spans="1:43" ht="20.25" customHeight="1" x14ac:dyDescent="0.15">
      <c r="A16" s="73" t="s">
        <v>46</v>
      </c>
      <c r="B16" s="74"/>
      <c r="C16" s="75"/>
      <c r="D16" s="92" t="s">
        <v>7</v>
      </c>
      <c r="E16" s="93"/>
      <c r="F16" s="94"/>
      <c r="G16" s="19">
        <v>1</v>
      </c>
      <c r="H16" s="19">
        <v>2</v>
      </c>
      <c r="I16" s="5">
        <v>3</v>
      </c>
      <c r="J16" s="5">
        <v>4</v>
      </c>
      <c r="K16" s="5">
        <v>5</v>
      </c>
      <c r="L16" s="16">
        <v>6</v>
      </c>
      <c r="M16" s="16">
        <v>7</v>
      </c>
      <c r="N16" s="19">
        <v>8</v>
      </c>
      <c r="O16" s="19">
        <v>9</v>
      </c>
      <c r="P16" s="16">
        <v>10</v>
      </c>
      <c r="Q16" s="16">
        <v>11</v>
      </c>
      <c r="R16" s="16">
        <v>12</v>
      </c>
      <c r="S16" s="16">
        <v>13</v>
      </c>
      <c r="T16" s="16">
        <v>14</v>
      </c>
      <c r="U16" s="19">
        <v>15</v>
      </c>
      <c r="V16" s="19">
        <v>16</v>
      </c>
      <c r="W16" s="16">
        <v>17</v>
      </c>
      <c r="X16" s="16">
        <v>18</v>
      </c>
      <c r="Y16" s="16">
        <v>19</v>
      </c>
      <c r="Z16" s="16">
        <v>20</v>
      </c>
      <c r="AA16" s="16">
        <v>21</v>
      </c>
      <c r="AB16" s="19">
        <v>22</v>
      </c>
      <c r="AC16" s="19">
        <v>23</v>
      </c>
      <c r="AD16" s="16">
        <v>24</v>
      </c>
      <c r="AE16" s="16">
        <v>25</v>
      </c>
      <c r="AF16" s="16">
        <v>26</v>
      </c>
      <c r="AG16" s="16">
        <v>27</v>
      </c>
      <c r="AH16" s="16">
        <v>28</v>
      </c>
      <c r="AI16" s="19">
        <v>29</v>
      </c>
      <c r="AJ16" s="19">
        <v>30</v>
      </c>
      <c r="AK16" s="9"/>
      <c r="AL16" s="88" t="s">
        <v>11</v>
      </c>
      <c r="AM16" s="89"/>
      <c r="AN16" s="89"/>
      <c r="AO16" s="89"/>
      <c r="AP16" s="95">
        <f>COUNTIF(G18:AK18,"工")+COUNTIF(G18:AK18,"休")+COUNTIFS(G18:AK18,"外",G19:AK19,"作")+COUNTIFS(G18:AK18,"外",G19:AK19,"天")+COUNTIFS(G18:AK18,"外",G19:AK19,"閉")</f>
        <v>30</v>
      </c>
      <c r="AQ16" s="96"/>
    </row>
    <row r="17" spans="1:43" ht="20.25" customHeight="1" x14ac:dyDescent="0.15">
      <c r="A17" s="76"/>
      <c r="B17" s="77"/>
      <c r="C17" s="78"/>
      <c r="D17" s="81" t="s">
        <v>6</v>
      </c>
      <c r="E17" s="82"/>
      <c r="F17" s="83"/>
      <c r="G17" s="20" t="s">
        <v>3</v>
      </c>
      <c r="H17" s="20" t="s">
        <v>4</v>
      </c>
      <c r="I17" s="7" t="s">
        <v>5</v>
      </c>
      <c r="J17" s="7" t="s">
        <v>0</v>
      </c>
      <c r="K17" s="7" t="s">
        <v>1</v>
      </c>
      <c r="L17" s="7" t="s">
        <v>12</v>
      </c>
      <c r="M17" s="7" t="s">
        <v>2</v>
      </c>
      <c r="N17" s="20" t="s">
        <v>3</v>
      </c>
      <c r="O17" s="20" t="s">
        <v>4</v>
      </c>
      <c r="P17" s="7" t="s">
        <v>5</v>
      </c>
      <c r="Q17" s="7" t="s">
        <v>0</v>
      </c>
      <c r="R17" s="7" t="s">
        <v>1</v>
      </c>
      <c r="S17" s="7" t="s">
        <v>12</v>
      </c>
      <c r="T17" s="7" t="s">
        <v>2</v>
      </c>
      <c r="U17" s="20" t="s">
        <v>3</v>
      </c>
      <c r="V17" s="20" t="s">
        <v>4</v>
      </c>
      <c r="W17" s="7" t="s">
        <v>5</v>
      </c>
      <c r="X17" s="7" t="s">
        <v>0</v>
      </c>
      <c r="Y17" s="7" t="s">
        <v>1</v>
      </c>
      <c r="Z17" s="7" t="s">
        <v>12</v>
      </c>
      <c r="AA17" s="7" t="s">
        <v>2</v>
      </c>
      <c r="AB17" s="20" t="s">
        <v>3</v>
      </c>
      <c r="AC17" s="20" t="s">
        <v>4</v>
      </c>
      <c r="AD17" s="7" t="s">
        <v>5</v>
      </c>
      <c r="AE17" s="7" t="s">
        <v>0</v>
      </c>
      <c r="AF17" s="7" t="s">
        <v>1</v>
      </c>
      <c r="AG17" s="7" t="s">
        <v>12</v>
      </c>
      <c r="AH17" s="7" t="s">
        <v>2</v>
      </c>
      <c r="AI17" s="20" t="s">
        <v>3</v>
      </c>
      <c r="AJ17" s="20" t="s">
        <v>4</v>
      </c>
      <c r="AK17" s="8"/>
      <c r="AL17" s="88" t="s">
        <v>8</v>
      </c>
      <c r="AM17" s="89"/>
      <c r="AN17" s="89"/>
      <c r="AO17" s="89"/>
      <c r="AP17" s="90">
        <f>COUNTIF(G19:AK19,"閉")+COUNTIF(G19:AK19,"天")</f>
        <v>10</v>
      </c>
      <c r="AQ17" s="91"/>
    </row>
    <row r="18" spans="1:43" ht="20.25" customHeight="1" x14ac:dyDescent="0.15">
      <c r="A18" s="49"/>
      <c r="B18" s="52" t="s">
        <v>42</v>
      </c>
      <c r="C18" s="50" t="str">
        <f>IFERROR(IF(AP18&lt;$M$58,"×","○"),"")</f>
        <v>○</v>
      </c>
      <c r="D18" s="81" t="s">
        <v>24</v>
      </c>
      <c r="E18" s="82"/>
      <c r="F18" s="83"/>
      <c r="G18" s="7" t="s">
        <v>37</v>
      </c>
      <c r="H18" s="7" t="s">
        <v>37</v>
      </c>
      <c r="I18" s="7" t="s">
        <v>36</v>
      </c>
      <c r="J18" s="7" t="s">
        <v>36</v>
      </c>
      <c r="K18" s="7" t="s">
        <v>36</v>
      </c>
      <c r="L18" s="7" t="s">
        <v>36</v>
      </c>
      <c r="M18" s="7" t="s">
        <v>36</v>
      </c>
      <c r="N18" s="7" t="s">
        <v>37</v>
      </c>
      <c r="O18" s="7" t="s">
        <v>37</v>
      </c>
      <c r="P18" s="7" t="s">
        <v>36</v>
      </c>
      <c r="Q18" s="7" t="s">
        <v>36</v>
      </c>
      <c r="R18" s="7" t="s">
        <v>36</v>
      </c>
      <c r="S18" s="7" t="s">
        <v>36</v>
      </c>
      <c r="T18" s="7" t="s">
        <v>36</v>
      </c>
      <c r="U18" s="7" t="s">
        <v>37</v>
      </c>
      <c r="V18" s="7" t="s">
        <v>37</v>
      </c>
      <c r="W18" s="7" t="s">
        <v>36</v>
      </c>
      <c r="X18" s="7" t="s">
        <v>36</v>
      </c>
      <c r="Y18" s="7" t="s">
        <v>36</v>
      </c>
      <c r="Z18" s="7" t="s">
        <v>36</v>
      </c>
      <c r="AA18" s="7" t="s">
        <v>36</v>
      </c>
      <c r="AB18" s="7" t="s">
        <v>37</v>
      </c>
      <c r="AC18" s="7" t="s">
        <v>37</v>
      </c>
      <c r="AD18" s="7" t="s">
        <v>36</v>
      </c>
      <c r="AE18" s="7" t="s">
        <v>36</v>
      </c>
      <c r="AF18" s="7" t="s">
        <v>36</v>
      </c>
      <c r="AG18" s="7" t="s">
        <v>36</v>
      </c>
      <c r="AH18" s="7" t="s">
        <v>36</v>
      </c>
      <c r="AI18" s="7" t="s">
        <v>37</v>
      </c>
      <c r="AJ18" s="7" t="s">
        <v>37</v>
      </c>
      <c r="AK18" s="7"/>
      <c r="AL18" s="88" t="s">
        <v>21</v>
      </c>
      <c r="AM18" s="89"/>
      <c r="AN18" s="89"/>
      <c r="AO18" s="89"/>
      <c r="AP18" s="79">
        <f>AP17/AP16</f>
        <v>0.33333333333333331</v>
      </c>
      <c r="AQ18" s="80"/>
    </row>
    <row r="19" spans="1:43" ht="20.25" customHeight="1" thickBot="1" x14ac:dyDescent="0.2">
      <c r="A19" s="54"/>
      <c r="B19" s="53" t="s">
        <v>43</v>
      </c>
      <c r="C19" s="51" t="str">
        <f>IF(AP19=0,"",IF(AP17&lt;AP19,"×","○"))</f>
        <v>○</v>
      </c>
      <c r="D19" s="97" t="s">
        <v>25</v>
      </c>
      <c r="E19" s="98"/>
      <c r="F19" s="99"/>
      <c r="G19" s="7" t="s">
        <v>35</v>
      </c>
      <c r="H19" s="7" t="s">
        <v>35</v>
      </c>
      <c r="I19" s="7" t="s">
        <v>34</v>
      </c>
      <c r="J19" s="7" t="s">
        <v>34</v>
      </c>
      <c r="K19" s="7" t="s">
        <v>34</v>
      </c>
      <c r="L19" s="7" t="s">
        <v>34</v>
      </c>
      <c r="M19" s="7" t="s">
        <v>34</v>
      </c>
      <c r="N19" s="7" t="s">
        <v>35</v>
      </c>
      <c r="O19" s="7" t="s">
        <v>35</v>
      </c>
      <c r="P19" s="7" t="s">
        <v>34</v>
      </c>
      <c r="Q19" s="7" t="s">
        <v>34</v>
      </c>
      <c r="R19" s="7" t="s">
        <v>34</v>
      </c>
      <c r="S19" s="7" t="s">
        <v>34</v>
      </c>
      <c r="T19" s="7" t="s">
        <v>34</v>
      </c>
      <c r="U19" s="7" t="s">
        <v>35</v>
      </c>
      <c r="V19" s="7" t="s">
        <v>35</v>
      </c>
      <c r="W19" s="7" t="s">
        <v>34</v>
      </c>
      <c r="X19" s="7" t="s">
        <v>34</v>
      </c>
      <c r="Y19" s="7" t="s">
        <v>34</v>
      </c>
      <c r="Z19" s="7" t="s">
        <v>34</v>
      </c>
      <c r="AA19" s="7" t="s">
        <v>34</v>
      </c>
      <c r="AB19" s="7" t="s">
        <v>35</v>
      </c>
      <c r="AC19" s="7" t="s">
        <v>35</v>
      </c>
      <c r="AD19" s="7" t="s">
        <v>34</v>
      </c>
      <c r="AE19" s="7" t="s">
        <v>34</v>
      </c>
      <c r="AF19" s="7" t="s">
        <v>34</v>
      </c>
      <c r="AG19" s="7" t="s">
        <v>34</v>
      </c>
      <c r="AH19" s="7" t="s">
        <v>34</v>
      </c>
      <c r="AI19" s="7" t="s">
        <v>35</v>
      </c>
      <c r="AJ19" s="7" t="s">
        <v>35</v>
      </c>
      <c r="AK19" s="12"/>
      <c r="AL19" s="84" t="s">
        <v>33</v>
      </c>
      <c r="AM19" s="85"/>
      <c r="AN19" s="85"/>
      <c r="AO19" s="85"/>
      <c r="AP19" s="86">
        <f>COUNTIFS(G17:AK17,"土",G19:AK19,"作")+COUNTIFS(G17:AK17,"土",G19:AK19,"天")+COUNTIFS(G17:AK17,"土",G19:AK19,"閉")+COUNTIFS(G17:AK17,"日",G19:AK19,"作")+COUNTIFS(G17:AK17,"日",G19:AK19,"天")+COUNTIFS(G17:AK17,"日",G19:AK19,"閉")</f>
        <v>10</v>
      </c>
      <c r="AQ19" s="87"/>
    </row>
    <row r="20" spans="1:43" ht="20.25" customHeight="1" x14ac:dyDescent="0.15">
      <c r="A20" s="73" t="s">
        <v>47</v>
      </c>
      <c r="B20" s="74"/>
      <c r="C20" s="75"/>
      <c r="D20" s="92" t="s">
        <v>7</v>
      </c>
      <c r="E20" s="93"/>
      <c r="F20" s="94"/>
      <c r="G20" s="5">
        <v>1</v>
      </c>
      <c r="H20" s="5">
        <v>2</v>
      </c>
      <c r="I20" s="5">
        <v>3</v>
      </c>
      <c r="J20" s="5">
        <v>4</v>
      </c>
      <c r="K20" s="5">
        <v>5</v>
      </c>
      <c r="L20" s="19">
        <v>6</v>
      </c>
      <c r="M20" s="19">
        <v>7</v>
      </c>
      <c r="N20" s="5">
        <v>8</v>
      </c>
      <c r="O20" s="5">
        <v>9</v>
      </c>
      <c r="P20" s="5">
        <v>10</v>
      </c>
      <c r="Q20" s="5">
        <v>11</v>
      </c>
      <c r="R20" s="5">
        <v>12</v>
      </c>
      <c r="S20" s="19">
        <v>13</v>
      </c>
      <c r="T20" s="19">
        <v>14</v>
      </c>
      <c r="U20" s="19">
        <v>15</v>
      </c>
      <c r="V20" s="5">
        <v>16</v>
      </c>
      <c r="W20" s="5">
        <v>17</v>
      </c>
      <c r="X20" s="5">
        <v>18</v>
      </c>
      <c r="Y20" s="5">
        <v>19</v>
      </c>
      <c r="Z20" s="19">
        <v>20</v>
      </c>
      <c r="AA20" s="19">
        <v>21</v>
      </c>
      <c r="AB20" s="5">
        <v>22</v>
      </c>
      <c r="AC20" s="5">
        <v>23</v>
      </c>
      <c r="AD20" s="5">
        <v>24</v>
      </c>
      <c r="AE20" s="5">
        <v>25</v>
      </c>
      <c r="AF20" s="5">
        <v>26</v>
      </c>
      <c r="AG20" s="19">
        <v>27</v>
      </c>
      <c r="AH20" s="19">
        <v>28</v>
      </c>
      <c r="AI20" s="5">
        <v>29</v>
      </c>
      <c r="AJ20" s="5">
        <v>30</v>
      </c>
      <c r="AK20" s="9">
        <v>31</v>
      </c>
      <c r="AL20" s="88" t="s">
        <v>11</v>
      </c>
      <c r="AM20" s="89"/>
      <c r="AN20" s="89"/>
      <c r="AO20" s="89"/>
      <c r="AP20" s="113">
        <f>COUNTIF(G22:AK22,"工")+COUNTIF(G22:AK22,"休")+COUNTIFS(G22:AK22,"外",G23:AK23,"作")+COUNTIFS(G22:AK22,"外",G23:AK23,"天")+COUNTIFS(G22:AK22,"外",G23:AK23,"閉")</f>
        <v>31</v>
      </c>
      <c r="AQ20" s="114"/>
    </row>
    <row r="21" spans="1:43" ht="20.25" customHeight="1" x14ac:dyDescent="0.15">
      <c r="A21" s="76"/>
      <c r="B21" s="77"/>
      <c r="C21" s="78"/>
      <c r="D21" s="81" t="s">
        <v>6</v>
      </c>
      <c r="E21" s="82"/>
      <c r="F21" s="83"/>
      <c r="G21" s="7" t="s">
        <v>5</v>
      </c>
      <c r="H21" s="7" t="s">
        <v>0</v>
      </c>
      <c r="I21" s="7" t="s">
        <v>1</v>
      </c>
      <c r="J21" s="7" t="s">
        <v>12</v>
      </c>
      <c r="K21" s="7" t="s">
        <v>2</v>
      </c>
      <c r="L21" s="20" t="s">
        <v>3</v>
      </c>
      <c r="M21" s="20" t="s">
        <v>4</v>
      </c>
      <c r="N21" s="7" t="s">
        <v>5</v>
      </c>
      <c r="O21" s="7" t="s">
        <v>0</v>
      </c>
      <c r="P21" s="7" t="s">
        <v>1</v>
      </c>
      <c r="Q21" s="7" t="s">
        <v>12</v>
      </c>
      <c r="R21" s="7" t="s">
        <v>2</v>
      </c>
      <c r="S21" s="20" t="s">
        <v>3</v>
      </c>
      <c r="T21" s="20" t="s">
        <v>4</v>
      </c>
      <c r="U21" s="20" t="s">
        <v>5</v>
      </c>
      <c r="V21" s="7" t="s">
        <v>0</v>
      </c>
      <c r="W21" s="7" t="s">
        <v>1</v>
      </c>
      <c r="X21" s="7" t="s">
        <v>12</v>
      </c>
      <c r="Y21" s="7" t="s">
        <v>2</v>
      </c>
      <c r="Z21" s="20" t="s">
        <v>3</v>
      </c>
      <c r="AA21" s="20" t="s">
        <v>4</v>
      </c>
      <c r="AB21" s="7" t="s">
        <v>5</v>
      </c>
      <c r="AC21" s="7" t="s">
        <v>0</v>
      </c>
      <c r="AD21" s="7" t="s">
        <v>1</v>
      </c>
      <c r="AE21" s="7" t="s">
        <v>12</v>
      </c>
      <c r="AF21" s="7" t="s">
        <v>2</v>
      </c>
      <c r="AG21" s="20" t="s">
        <v>3</v>
      </c>
      <c r="AH21" s="20" t="s">
        <v>4</v>
      </c>
      <c r="AI21" s="7" t="s">
        <v>5</v>
      </c>
      <c r="AJ21" s="7" t="s">
        <v>0</v>
      </c>
      <c r="AK21" s="7" t="s">
        <v>1</v>
      </c>
      <c r="AL21" s="88" t="s">
        <v>8</v>
      </c>
      <c r="AM21" s="89"/>
      <c r="AN21" s="89"/>
      <c r="AO21" s="89"/>
      <c r="AP21" s="90">
        <f>COUNTIF(G23:AK23,"閉")+COUNTIF(G23:AK23,"天")</f>
        <v>9</v>
      </c>
      <c r="AQ21" s="91"/>
    </row>
    <row r="22" spans="1:43" ht="20.25" customHeight="1" x14ac:dyDescent="0.15">
      <c r="A22" s="49"/>
      <c r="B22" s="52" t="s">
        <v>42</v>
      </c>
      <c r="C22" s="50" t="str">
        <f>IFERROR(IF(AP22&lt;$M$58,"×","○"),"")</f>
        <v>○</v>
      </c>
      <c r="D22" s="81" t="s">
        <v>24</v>
      </c>
      <c r="E22" s="82"/>
      <c r="F22" s="83"/>
      <c r="G22" s="7" t="s">
        <v>36</v>
      </c>
      <c r="H22" s="7" t="s">
        <v>36</v>
      </c>
      <c r="I22" s="7" t="s">
        <v>36</v>
      </c>
      <c r="J22" s="7" t="s">
        <v>36</v>
      </c>
      <c r="K22" s="7" t="s">
        <v>36</v>
      </c>
      <c r="L22" s="7" t="s">
        <v>37</v>
      </c>
      <c r="M22" s="7" t="s">
        <v>37</v>
      </c>
      <c r="N22" s="7" t="s">
        <v>36</v>
      </c>
      <c r="O22" s="7" t="s">
        <v>36</v>
      </c>
      <c r="P22" s="7" t="s">
        <v>36</v>
      </c>
      <c r="Q22" s="7" t="s">
        <v>36</v>
      </c>
      <c r="R22" s="7" t="s">
        <v>36</v>
      </c>
      <c r="S22" s="7" t="s">
        <v>37</v>
      </c>
      <c r="T22" s="7" t="s">
        <v>37</v>
      </c>
      <c r="U22" s="7" t="s">
        <v>37</v>
      </c>
      <c r="V22" s="7" t="s">
        <v>36</v>
      </c>
      <c r="W22" s="7" t="s">
        <v>36</v>
      </c>
      <c r="X22" s="7" t="s">
        <v>36</v>
      </c>
      <c r="Y22" s="7" t="s">
        <v>36</v>
      </c>
      <c r="Z22" s="7" t="s">
        <v>37</v>
      </c>
      <c r="AA22" s="7" t="s">
        <v>37</v>
      </c>
      <c r="AB22" s="7" t="s">
        <v>36</v>
      </c>
      <c r="AC22" s="7" t="s">
        <v>36</v>
      </c>
      <c r="AD22" s="7" t="s">
        <v>36</v>
      </c>
      <c r="AE22" s="7" t="s">
        <v>36</v>
      </c>
      <c r="AF22" s="7" t="s">
        <v>36</v>
      </c>
      <c r="AG22" s="7" t="s">
        <v>37</v>
      </c>
      <c r="AH22" s="7" t="s">
        <v>37</v>
      </c>
      <c r="AI22" s="7" t="s">
        <v>36</v>
      </c>
      <c r="AJ22" s="7" t="s">
        <v>36</v>
      </c>
      <c r="AK22" s="7" t="s">
        <v>36</v>
      </c>
      <c r="AL22" s="88" t="s">
        <v>21</v>
      </c>
      <c r="AM22" s="89"/>
      <c r="AN22" s="89"/>
      <c r="AO22" s="89"/>
      <c r="AP22" s="79">
        <f>AP21/AP20</f>
        <v>0.29032258064516131</v>
      </c>
      <c r="AQ22" s="80"/>
    </row>
    <row r="23" spans="1:43" ht="20.25" customHeight="1" thickBot="1" x14ac:dyDescent="0.2">
      <c r="A23" s="54"/>
      <c r="B23" s="53" t="s">
        <v>43</v>
      </c>
      <c r="C23" s="51" t="str">
        <f>IF(AP23=0,"",IF(AP21&lt;AP23,"×","○"))</f>
        <v>○</v>
      </c>
      <c r="D23" s="81" t="s">
        <v>25</v>
      </c>
      <c r="E23" s="82"/>
      <c r="F23" s="83"/>
      <c r="G23" s="7" t="s">
        <v>34</v>
      </c>
      <c r="H23" s="7" t="s">
        <v>34</v>
      </c>
      <c r="I23" s="7" t="s">
        <v>34</v>
      </c>
      <c r="J23" s="7" t="s">
        <v>34</v>
      </c>
      <c r="K23" s="7" t="s">
        <v>34</v>
      </c>
      <c r="L23" s="7" t="s">
        <v>35</v>
      </c>
      <c r="M23" s="7" t="s">
        <v>35</v>
      </c>
      <c r="N23" s="7" t="s">
        <v>34</v>
      </c>
      <c r="O23" s="7" t="s">
        <v>34</v>
      </c>
      <c r="P23" s="7" t="s">
        <v>34</v>
      </c>
      <c r="Q23" s="7" t="s">
        <v>34</v>
      </c>
      <c r="R23" s="7" t="s">
        <v>34</v>
      </c>
      <c r="S23" s="7" t="s">
        <v>35</v>
      </c>
      <c r="T23" s="7" t="s">
        <v>35</v>
      </c>
      <c r="U23" s="7" t="s">
        <v>35</v>
      </c>
      <c r="V23" s="7" t="s">
        <v>34</v>
      </c>
      <c r="W23" s="7" t="s">
        <v>34</v>
      </c>
      <c r="X23" s="7" t="s">
        <v>34</v>
      </c>
      <c r="Y23" s="7" t="s">
        <v>34</v>
      </c>
      <c r="Z23" s="7" t="s">
        <v>35</v>
      </c>
      <c r="AA23" s="7" t="s">
        <v>35</v>
      </c>
      <c r="AB23" s="7" t="s">
        <v>34</v>
      </c>
      <c r="AC23" s="7" t="s">
        <v>34</v>
      </c>
      <c r="AD23" s="7" t="s">
        <v>34</v>
      </c>
      <c r="AE23" s="7" t="s">
        <v>34</v>
      </c>
      <c r="AF23" s="7" t="s">
        <v>34</v>
      </c>
      <c r="AG23" s="7" t="s">
        <v>35</v>
      </c>
      <c r="AH23" s="7" t="s">
        <v>35</v>
      </c>
      <c r="AI23" s="11" t="s">
        <v>34</v>
      </c>
      <c r="AJ23" s="11" t="s">
        <v>34</v>
      </c>
      <c r="AK23" s="12" t="s">
        <v>34</v>
      </c>
      <c r="AL23" s="84" t="s">
        <v>33</v>
      </c>
      <c r="AM23" s="85"/>
      <c r="AN23" s="85"/>
      <c r="AO23" s="85"/>
      <c r="AP23" s="86">
        <f>COUNTIFS(G21:AK21,"土",G23:AK23,"作")+COUNTIFS(G21:AK21,"土",G23:AK23,"天")+COUNTIFS(G21:AK21,"土",G23:AK23,"閉")+COUNTIFS(G21:AK21,"日",G23:AK23,"作")+COUNTIFS(G21:AK21,"日",G23:AK23,"天")+COUNTIFS(G21:AK21,"日",G23:AK23,"閉")</f>
        <v>8</v>
      </c>
      <c r="AQ23" s="87"/>
    </row>
    <row r="24" spans="1:43" ht="20.25" customHeight="1" x14ac:dyDescent="0.15">
      <c r="A24" s="73" t="s">
        <v>48</v>
      </c>
      <c r="B24" s="74"/>
      <c r="C24" s="75"/>
      <c r="D24" s="92" t="s">
        <v>7</v>
      </c>
      <c r="E24" s="93"/>
      <c r="F24" s="94"/>
      <c r="G24" s="5">
        <v>1</v>
      </c>
      <c r="H24" s="5">
        <v>2</v>
      </c>
      <c r="I24" s="21">
        <v>3</v>
      </c>
      <c r="J24" s="21">
        <v>4</v>
      </c>
      <c r="K24" s="5">
        <v>5</v>
      </c>
      <c r="L24" s="5">
        <v>6</v>
      </c>
      <c r="M24" s="5">
        <v>7</v>
      </c>
      <c r="N24" s="5">
        <v>8</v>
      </c>
      <c r="O24" s="5">
        <v>9</v>
      </c>
      <c r="P24" s="21">
        <v>10</v>
      </c>
      <c r="Q24" s="21">
        <v>11</v>
      </c>
      <c r="R24" s="21">
        <v>12</v>
      </c>
      <c r="S24" s="21">
        <v>13</v>
      </c>
      <c r="T24" s="21">
        <v>14</v>
      </c>
      <c r="U24" s="21">
        <v>15</v>
      </c>
      <c r="V24" s="5">
        <v>16</v>
      </c>
      <c r="W24" s="21">
        <v>17</v>
      </c>
      <c r="X24" s="21">
        <v>18</v>
      </c>
      <c r="Y24" s="5">
        <v>19</v>
      </c>
      <c r="Z24" s="5">
        <v>20</v>
      </c>
      <c r="AA24" s="5">
        <v>21</v>
      </c>
      <c r="AB24" s="5">
        <v>22</v>
      </c>
      <c r="AC24" s="5">
        <v>23</v>
      </c>
      <c r="AD24" s="21">
        <v>24</v>
      </c>
      <c r="AE24" s="21">
        <v>25</v>
      </c>
      <c r="AF24" s="5">
        <v>26</v>
      </c>
      <c r="AG24" s="5">
        <v>27</v>
      </c>
      <c r="AH24" s="5">
        <v>28</v>
      </c>
      <c r="AI24" s="6">
        <v>29</v>
      </c>
      <c r="AJ24" s="6">
        <v>30</v>
      </c>
      <c r="AK24" s="23">
        <v>31</v>
      </c>
      <c r="AL24" s="88" t="s">
        <v>11</v>
      </c>
      <c r="AM24" s="89"/>
      <c r="AN24" s="89"/>
      <c r="AO24" s="89"/>
      <c r="AP24" s="95">
        <f>COUNTIF(G26:AK26,"工")+COUNTIF(G26:AK26,"休")+COUNTIFS(G26:AK26,"外",G27:AK27,"作")+COUNTIFS(G26:AK26,"外",G27:AK27,"天")+COUNTIFS(G26:AK26,"外",G27:AK27,"閉")</f>
        <v>28</v>
      </c>
      <c r="AQ24" s="96"/>
    </row>
    <row r="25" spans="1:43" ht="20.25" customHeight="1" x14ac:dyDescent="0.15">
      <c r="A25" s="76"/>
      <c r="B25" s="77"/>
      <c r="C25" s="78"/>
      <c r="D25" s="81" t="s">
        <v>6</v>
      </c>
      <c r="E25" s="82"/>
      <c r="F25" s="83"/>
      <c r="G25" s="7" t="s">
        <v>12</v>
      </c>
      <c r="H25" s="7" t="s">
        <v>2</v>
      </c>
      <c r="I25" s="22" t="s">
        <v>3</v>
      </c>
      <c r="J25" s="22" t="s">
        <v>4</v>
      </c>
      <c r="K25" s="7" t="s">
        <v>5</v>
      </c>
      <c r="L25" s="7" t="s">
        <v>0</v>
      </c>
      <c r="M25" s="7" t="s">
        <v>1</v>
      </c>
      <c r="N25" s="7" t="s">
        <v>12</v>
      </c>
      <c r="O25" s="7" t="s">
        <v>2</v>
      </c>
      <c r="P25" s="22" t="s">
        <v>3</v>
      </c>
      <c r="Q25" s="22" t="s">
        <v>4</v>
      </c>
      <c r="R25" s="22" t="s">
        <v>5</v>
      </c>
      <c r="S25" s="22" t="s">
        <v>0</v>
      </c>
      <c r="T25" s="22" t="s">
        <v>1</v>
      </c>
      <c r="U25" s="22" t="s">
        <v>12</v>
      </c>
      <c r="V25" s="7" t="s">
        <v>2</v>
      </c>
      <c r="W25" s="22" t="s">
        <v>3</v>
      </c>
      <c r="X25" s="22" t="s">
        <v>4</v>
      </c>
      <c r="Y25" s="7" t="s">
        <v>5</v>
      </c>
      <c r="Z25" s="7" t="s">
        <v>0</v>
      </c>
      <c r="AA25" s="7" t="s">
        <v>1</v>
      </c>
      <c r="AB25" s="7" t="s">
        <v>12</v>
      </c>
      <c r="AC25" s="7" t="s">
        <v>2</v>
      </c>
      <c r="AD25" s="22" t="s">
        <v>3</v>
      </c>
      <c r="AE25" s="22" t="s">
        <v>4</v>
      </c>
      <c r="AF25" s="7" t="s">
        <v>5</v>
      </c>
      <c r="AG25" s="7" t="s">
        <v>0</v>
      </c>
      <c r="AH25" s="7" t="s">
        <v>1</v>
      </c>
      <c r="AI25" s="7" t="s">
        <v>12</v>
      </c>
      <c r="AJ25" s="7" t="s">
        <v>2</v>
      </c>
      <c r="AK25" s="22" t="s">
        <v>3</v>
      </c>
      <c r="AL25" s="88" t="s">
        <v>8</v>
      </c>
      <c r="AM25" s="89"/>
      <c r="AN25" s="89"/>
      <c r="AO25" s="89"/>
      <c r="AP25" s="90">
        <f>COUNTIF(G27:AK27,"閉")+COUNTIF(G27:AK27,"天")</f>
        <v>11</v>
      </c>
      <c r="AQ25" s="91"/>
    </row>
    <row r="26" spans="1:43" ht="20.25" customHeight="1" x14ac:dyDescent="0.15">
      <c r="A26" s="49"/>
      <c r="B26" s="52" t="s">
        <v>42</v>
      </c>
      <c r="C26" s="50" t="str">
        <f>IFERROR(IF(AP26&lt;$M$58,"×","○"),"")</f>
        <v>○</v>
      </c>
      <c r="D26" s="81" t="s">
        <v>24</v>
      </c>
      <c r="E26" s="82"/>
      <c r="F26" s="83"/>
      <c r="G26" s="7" t="s">
        <v>36</v>
      </c>
      <c r="H26" s="7" t="s">
        <v>36</v>
      </c>
      <c r="I26" s="7" t="s">
        <v>37</v>
      </c>
      <c r="J26" s="7" t="s">
        <v>37</v>
      </c>
      <c r="K26" s="7" t="s">
        <v>36</v>
      </c>
      <c r="L26" s="7" t="s">
        <v>36</v>
      </c>
      <c r="M26" s="7" t="s">
        <v>36</v>
      </c>
      <c r="N26" s="7" t="s">
        <v>36</v>
      </c>
      <c r="O26" s="7" t="s">
        <v>36</v>
      </c>
      <c r="P26" s="7" t="s">
        <v>37</v>
      </c>
      <c r="Q26" s="7" t="s">
        <v>37</v>
      </c>
      <c r="R26" s="7" t="s">
        <v>37</v>
      </c>
      <c r="S26" s="7" t="s">
        <v>38</v>
      </c>
      <c r="T26" s="7" t="s">
        <v>38</v>
      </c>
      <c r="U26" s="7" t="s">
        <v>38</v>
      </c>
      <c r="V26" s="7" t="s">
        <v>36</v>
      </c>
      <c r="W26" s="7" t="s">
        <v>37</v>
      </c>
      <c r="X26" s="7" t="s">
        <v>37</v>
      </c>
      <c r="Y26" s="7" t="s">
        <v>36</v>
      </c>
      <c r="Z26" s="7" t="s">
        <v>36</v>
      </c>
      <c r="AA26" s="7" t="s">
        <v>36</v>
      </c>
      <c r="AB26" s="7" t="s">
        <v>36</v>
      </c>
      <c r="AC26" s="7" t="s">
        <v>36</v>
      </c>
      <c r="AD26" s="7" t="s">
        <v>37</v>
      </c>
      <c r="AE26" s="7" t="s">
        <v>37</v>
      </c>
      <c r="AF26" s="7" t="s">
        <v>36</v>
      </c>
      <c r="AG26" s="7" t="s">
        <v>36</v>
      </c>
      <c r="AH26" s="7" t="s">
        <v>36</v>
      </c>
      <c r="AI26" s="7" t="s">
        <v>36</v>
      </c>
      <c r="AJ26" s="7" t="s">
        <v>36</v>
      </c>
      <c r="AK26" s="7" t="s">
        <v>37</v>
      </c>
      <c r="AL26" s="88" t="s">
        <v>21</v>
      </c>
      <c r="AM26" s="89"/>
      <c r="AN26" s="89"/>
      <c r="AO26" s="89"/>
      <c r="AP26" s="79">
        <f>AP25/AP24</f>
        <v>0.39285714285714285</v>
      </c>
      <c r="AQ26" s="80"/>
    </row>
    <row r="27" spans="1:43" ht="20.25" customHeight="1" thickBot="1" x14ac:dyDescent="0.2">
      <c r="A27" s="54"/>
      <c r="B27" s="53" t="s">
        <v>43</v>
      </c>
      <c r="C27" s="51" t="str">
        <f>IF(AP27=0,"",IF(AP25&lt;AP27,"×","○"))</f>
        <v>○</v>
      </c>
      <c r="D27" s="81" t="s">
        <v>25</v>
      </c>
      <c r="E27" s="82"/>
      <c r="F27" s="83"/>
      <c r="G27" s="7" t="s">
        <v>34</v>
      </c>
      <c r="H27" s="7" t="s">
        <v>34</v>
      </c>
      <c r="I27" s="7" t="s">
        <v>35</v>
      </c>
      <c r="J27" s="7" t="s">
        <v>35</v>
      </c>
      <c r="K27" s="7" t="s">
        <v>34</v>
      </c>
      <c r="L27" s="7" t="s">
        <v>34</v>
      </c>
      <c r="M27" s="7" t="s">
        <v>34</v>
      </c>
      <c r="N27" s="7" t="s">
        <v>34</v>
      </c>
      <c r="O27" s="7" t="s">
        <v>34</v>
      </c>
      <c r="P27" s="7" t="s">
        <v>35</v>
      </c>
      <c r="Q27" s="7" t="s">
        <v>35</v>
      </c>
      <c r="R27" s="7" t="s">
        <v>35</v>
      </c>
      <c r="S27" s="7"/>
      <c r="T27" s="7"/>
      <c r="U27" s="7"/>
      <c r="V27" s="7" t="s">
        <v>35</v>
      </c>
      <c r="W27" s="7" t="s">
        <v>35</v>
      </c>
      <c r="X27" s="7" t="s">
        <v>35</v>
      </c>
      <c r="Y27" s="7" t="s">
        <v>34</v>
      </c>
      <c r="Z27" s="7" t="s">
        <v>34</v>
      </c>
      <c r="AA27" s="7" t="s">
        <v>34</v>
      </c>
      <c r="AB27" s="7" t="s">
        <v>34</v>
      </c>
      <c r="AC27" s="7" t="s">
        <v>34</v>
      </c>
      <c r="AD27" s="7" t="s">
        <v>35</v>
      </c>
      <c r="AE27" s="7" t="s">
        <v>35</v>
      </c>
      <c r="AF27" s="7" t="s">
        <v>34</v>
      </c>
      <c r="AG27" s="7" t="s">
        <v>34</v>
      </c>
      <c r="AH27" s="7" t="s">
        <v>34</v>
      </c>
      <c r="AI27" s="11" t="s">
        <v>34</v>
      </c>
      <c r="AJ27" s="11" t="s">
        <v>34</v>
      </c>
      <c r="AK27" s="12" t="s">
        <v>35</v>
      </c>
      <c r="AL27" s="84" t="s">
        <v>33</v>
      </c>
      <c r="AM27" s="85"/>
      <c r="AN27" s="85"/>
      <c r="AO27" s="85"/>
      <c r="AP27" s="86">
        <f>COUNTIFS(G25:AK25,"土",G27:AK27,"作")+COUNTIFS(G25:AK25,"土",G27:AK27,"天")+COUNTIFS(G25:AK25,"土",G27:AK27,"閉")+COUNTIFS(G25:AK25,"日",G27:AK27,"作")+COUNTIFS(G25:AK25,"日",G27:AK27,"天")+COUNTIFS(G25:AK25,"日",G27:AK27,"閉")</f>
        <v>9</v>
      </c>
      <c r="AQ27" s="87"/>
    </row>
    <row r="28" spans="1:43" ht="20.25" customHeight="1" x14ac:dyDescent="0.15">
      <c r="A28" s="73" t="s">
        <v>49</v>
      </c>
      <c r="B28" s="74"/>
      <c r="C28" s="75"/>
      <c r="D28" s="92" t="s">
        <v>7</v>
      </c>
      <c r="E28" s="93"/>
      <c r="F28" s="94"/>
      <c r="G28" s="21">
        <v>1</v>
      </c>
      <c r="H28" s="5">
        <v>2</v>
      </c>
      <c r="I28" s="5">
        <v>3</v>
      </c>
      <c r="J28" s="5">
        <v>4</v>
      </c>
      <c r="K28" s="5">
        <v>5</v>
      </c>
      <c r="L28" s="5">
        <v>6</v>
      </c>
      <c r="M28" s="21">
        <v>7</v>
      </c>
      <c r="N28" s="21">
        <v>8</v>
      </c>
      <c r="O28" s="5">
        <v>9</v>
      </c>
      <c r="P28" s="5">
        <v>10</v>
      </c>
      <c r="Q28" s="5">
        <v>11</v>
      </c>
      <c r="R28" s="5">
        <v>12</v>
      </c>
      <c r="S28" s="5">
        <v>13</v>
      </c>
      <c r="T28" s="21">
        <v>14</v>
      </c>
      <c r="U28" s="21">
        <v>15</v>
      </c>
      <c r="V28" s="21">
        <v>16</v>
      </c>
      <c r="W28" s="5">
        <v>17</v>
      </c>
      <c r="X28" s="5">
        <v>18</v>
      </c>
      <c r="Y28" s="5">
        <v>19</v>
      </c>
      <c r="Z28" s="5">
        <v>20</v>
      </c>
      <c r="AA28" s="21">
        <v>21</v>
      </c>
      <c r="AB28" s="21">
        <v>22</v>
      </c>
      <c r="AC28" s="21">
        <v>23</v>
      </c>
      <c r="AD28" s="5">
        <v>24</v>
      </c>
      <c r="AE28" s="5">
        <v>25</v>
      </c>
      <c r="AF28" s="5">
        <v>26</v>
      </c>
      <c r="AG28" s="5">
        <v>27</v>
      </c>
      <c r="AH28" s="21">
        <v>28</v>
      </c>
      <c r="AI28" s="24">
        <v>29</v>
      </c>
      <c r="AJ28" s="6">
        <v>30</v>
      </c>
      <c r="AK28" s="9"/>
      <c r="AL28" s="88" t="s">
        <v>11</v>
      </c>
      <c r="AM28" s="89"/>
      <c r="AN28" s="89"/>
      <c r="AO28" s="89"/>
      <c r="AP28" s="95">
        <f>COUNTIF(G30:AK30,"工")+COUNTIF(G30:AK30,"休")+COUNTIFS(G30:AK30,"外",G31:AK31,"作")+COUNTIFS(G30:AK30,"外",G31:AK31,"天")+COUNTIFS(G30:AK30,"外",G31:AK31,"閉")</f>
        <v>30</v>
      </c>
      <c r="AQ28" s="96"/>
    </row>
    <row r="29" spans="1:43" ht="20.25" customHeight="1" x14ac:dyDescent="0.15">
      <c r="A29" s="76"/>
      <c r="B29" s="77"/>
      <c r="C29" s="78"/>
      <c r="D29" s="81" t="s">
        <v>6</v>
      </c>
      <c r="E29" s="82"/>
      <c r="F29" s="83"/>
      <c r="G29" s="22" t="s">
        <v>4</v>
      </c>
      <c r="H29" s="7" t="s">
        <v>5</v>
      </c>
      <c r="I29" s="7" t="s">
        <v>0</v>
      </c>
      <c r="J29" s="7" t="s">
        <v>1</v>
      </c>
      <c r="K29" s="7" t="s">
        <v>12</v>
      </c>
      <c r="L29" s="7" t="s">
        <v>2</v>
      </c>
      <c r="M29" s="22" t="s">
        <v>3</v>
      </c>
      <c r="N29" s="22" t="s">
        <v>4</v>
      </c>
      <c r="O29" s="7" t="s">
        <v>5</v>
      </c>
      <c r="P29" s="7" t="s">
        <v>0</v>
      </c>
      <c r="Q29" s="7" t="s">
        <v>1</v>
      </c>
      <c r="R29" s="7" t="s">
        <v>12</v>
      </c>
      <c r="S29" s="7" t="s">
        <v>2</v>
      </c>
      <c r="T29" s="22" t="s">
        <v>3</v>
      </c>
      <c r="U29" s="22" t="s">
        <v>4</v>
      </c>
      <c r="V29" s="22" t="s">
        <v>5</v>
      </c>
      <c r="W29" s="7" t="s">
        <v>0</v>
      </c>
      <c r="X29" s="7" t="s">
        <v>1</v>
      </c>
      <c r="Y29" s="7" t="s">
        <v>12</v>
      </c>
      <c r="Z29" s="7" t="s">
        <v>2</v>
      </c>
      <c r="AA29" s="22" t="s">
        <v>3</v>
      </c>
      <c r="AB29" s="22" t="s">
        <v>4</v>
      </c>
      <c r="AC29" s="22" t="s">
        <v>5</v>
      </c>
      <c r="AD29" s="7" t="s">
        <v>0</v>
      </c>
      <c r="AE29" s="7" t="s">
        <v>1</v>
      </c>
      <c r="AF29" s="7" t="s">
        <v>12</v>
      </c>
      <c r="AG29" s="7" t="s">
        <v>2</v>
      </c>
      <c r="AH29" s="22" t="s">
        <v>3</v>
      </c>
      <c r="AI29" s="22" t="s">
        <v>4</v>
      </c>
      <c r="AJ29" s="7" t="s">
        <v>5</v>
      </c>
      <c r="AK29" s="8"/>
      <c r="AL29" s="88" t="s">
        <v>8</v>
      </c>
      <c r="AM29" s="89"/>
      <c r="AN29" s="89"/>
      <c r="AO29" s="89"/>
      <c r="AP29" s="90">
        <f>COUNTIF(G31:AK31,"閉")+COUNTIF(G31:AK31,"天")</f>
        <v>11</v>
      </c>
      <c r="AQ29" s="91"/>
    </row>
    <row r="30" spans="1:43" ht="20.25" customHeight="1" x14ac:dyDescent="0.15">
      <c r="A30" s="49"/>
      <c r="B30" s="52" t="s">
        <v>42</v>
      </c>
      <c r="C30" s="50" t="str">
        <f>IFERROR(IF(AP30&lt;$M$58,"×","○"),"")</f>
        <v>○</v>
      </c>
      <c r="D30" s="81" t="s">
        <v>24</v>
      </c>
      <c r="E30" s="82"/>
      <c r="F30" s="83"/>
      <c r="G30" s="7" t="s">
        <v>37</v>
      </c>
      <c r="H30" s="7" t="s">
        <v>36</v>
      </c>
      <c r="I30" s="7" t="s">
        <v>36</v>
      </c>
      <c r="J30" s="7" t="s">
        <v>36</v>
      </c>
      <c r="K30" s="7" t="s">
        <v>36</v>
      </c>
      <c r="L30" s="7" t="s">
        <v>36</v>
      </c>
      <c r="M30" s="7" t="s">
        <v>37</v>
      </c>
      <c r="N30" s="7" t="s">
        <v>37</v>
      </c>
      <c r="O30" s="7" t="s">
        <v>36</v>
      </c>
      <c r="P30" s="7" t="s">
        <v>36</v>
      </c>
      <c r="Q30" s="7" t="s">
        <v>36</v>
      </c>
      <c r="R30" s="7" t="s">
        <v>36</v>
      </c>
      <c r="S30" s="7" t="s">
        <v>36</v>
      </c>
      <c r="T30" s="7" t="s">
        <v>37</v>
      </c>
      <c r="U30" s="7" t="s">
        <v>37</v>
      </c>
      <c r="V30" s="7" t="s">
        <v>37</v>
      </c>
      <c r="W30" s="7" t="s">
        <v>36</v>
      </c>
      <c r="X30" s="7" t="s">
        <v>36</v>
      </c>
      <c r="Y30" s="7" t="s">
        <v>36</v>
      </c>
      <c r="Z30" s="7" t="s">
        <v>36</v>
      </c>
      <c r="AA30" s="7" t="s">
        <v>37</v>
      </c>
      <c r="AB30" s="7" t="s">
        <v>37</v>
      </c>
      <c r="AC30" s="7" t="s">
        <v>37</v>
      </c>
      <c r="AD30" s="7" t="s">
        <v>36</v>
      </c>
      <c r="AE30" s="7" t="s">
        <v>36</v>
      </c>
      <c r="AF30" s="7" t="s">
        <v>36</v>
      </c>
      <c r="AG30" s="7" t="s">
        <v>36</v>
      </c>
      <c r="AH30" s="7" t="s">
        <v>37</v>
      </c>
      <c r="AI30" s="7" t="s">
        <v>37</v>
      </c>
      <c r="AJ30" s="7" t="s">
        <v>36</v>
      </c>
      <c r="AK30" s="7"/>
      <c r="AL30" s="88" t="s">
        <v>21</v>
      </c>
      <c r="AM30" s="89"/>
      <c r="AN30" s="89"/>
      <c r="AO30" s="89"/>
      <c r="AP30" s="79">
        <f>AP29/AP28</f>
        <v>0.36666666666666664</v>
      </c>
      <c r="AQ30" s="80"/>
    </row>
    <row r="31" spans="1:43" ht="20.25" customHeight="1" thickBot="1" x14ac:dyDescent="0.2">
      <c r="A31" s="57"/>
      <c r="B31" s="53" t="s">
        <v>43</v>
      </c>
      <c r="C31" s="51" t="str">
        <f>IF(AP31=0,"",IF(AP29&lt;AP31,"×","○"))</f>
        <v>○</v>
      </c>
      <c r="D31" s="81" t="s">
        <v>25</v>
      </c>
      <c r="E31" s="82"/>
      <c r="F31" s="83"/>
      <c r="G31" s="7" t="s">
        <v>35</v>
      </c>
      <c r="H31" s="7" t="s">
        <v>34</v>
      </c>
      <c r="I31" s="7" t="s">
        <v>34</v>
      </c>
      <c r="J31" s="7" t="s">
        <v>34</v>
      </c>
      <c r="K31" s="7" t="s">
        <v>34</v>
      </c>
      <c r="L31" s="7" t="s">
        <v>34</v>
      </c>
      <c r="M31" s="7" t="s">
        <v>35</v>
      </c>
      <c r="N31" s="7" t="s">
        <v>35</v>
      </c>
      <c r="O31" s="7" t="s">
        <v>34</v>
      </c>
      <c r="P31" s="7" t="s">
        <v>34</v>
      </c>
      <c r="Q31" s="7" t="s">
        <v>34</v>
      </c>
      <c r="R31" s="7" t="s">
        <v>34</v>
      </c>
      <c r="S31" s="7" t="s">
        <v>34</v>
      </c>
      <c r="T31" s="7" t="s">
        <v>35</v>
      </c>
      <c r="U31" s="7" t="s">
        <v>35</v>
      </c>
      <c r="V31" s="7" t="s">
        <v>35</v>
      </c>
      <c r="W31" s="7" t="s">
        <v>34</v>
      </c>
      <c r="X31" s="7" t="s">
        <v>34</v>
      </c>
      <c r="Y31" s="7" t="s">
        <v>34</v>
      </c>
      <c r="Z31" s="7" t="s">
        <v>34</v>
      </c>
      <c r="AA31" s="7" t="s">
        <v>35</v>
      </c>
      <c r="AB31" s="7" t="s">
        <v>35</v>
      </c>
      <c r="AC31" s="7" t="s">
        <v>35</v>
      </c>
      <c r="AD31" s="7" t="s">
        <v>34</v>
      </c>
      <c r="AE31" s="7" t="s">
        <v>34</v>
      </c>
      <c r="AF31" s="7" t="s">
        <v>34</v>
      </c>
      <c r="AG31" s="7" t="s">
        <v>34</v>
      </c>
      <c r="AH31" s="7" t="s">
        <v>35</v>
      </c>
      <c r="AI31" s="11" t="s">
        <v>35</v>
      </c>
      <c r="AJ31" s="11" t="s">
        <v>34</v>
      </c>
      <c r="AK31" s="12"/>
      <c r="AL31" s="84" t="s">
        <v>33</v>
      </c>
      <c r="AM31" s="85"/>
      <c r="AN31" s="85"/>
      <c r="AO31" s="85"/>
      <c r="AP31" s="86">
        <f>COUNTIFS(G29:AK29,"土",G31:AK31,"作")+COUNTIFS(G29:AK29,"土",G31:AK31,"天")+COUNTIFS(G29:AK29,"土",G31:AK31,"閉")+COUNTIFS(G29:AK29,"日",G31:AK31,"作")+COUNTIFS(G29:AK29,"日",G31:AK31,"天")+COUNTIFS(G29:AK29,"日",G31:AK31,"閉")</f>
        <v>9</v>
      </c>
      <c r="AQ31" s="87"/>
    </row>
    <row r="32" spans="1:43" ht="20.25" customHeight="1" x14ac:dyDescent="0.15">
      <c r="A32" s="73" t="s">
        <v>50</v>
      </c>
      <c r="B32" s="74"/>
      <c r="C32" s="75"/>
      <c r="D32" s="92" t="s">
        <v>7</v>
      </c>
      <c r="E32" s="93"/>
      <c r="F32" s="94"/>
      <c r="G32" s="5">
        <v>1</v>
      </c>
      <c r="H32" s="5">
        <v>2</v>
      </c>
      <c r="I32" s="5">
        <v>3</v>
      </c>
      <c r="J32" s="5">
        <v>4</v>
      </c>
      <c r="K32" s="21">
        <v>5</v>
      </c>
      <c r="L32" s="21">
        <v>6</v>
      </c>
      <c r="M32" s="5">
        <v>7</v>
      </c>
      <c r="N32" s="5">
        <v>8</v>
      </c>
      <c r="O32" s="5">
        <v>9</v>
      </c>
      <c r="P32" s="5">
        <v>10</v>
      </c>
      <c r="Q32" s="5">
        <v>11</v>
      </c>
      <c r="R32" s="21">
        <v>12</v>
      </c>
      <c r="S32" s="21">
        <v>13</v>
      </c>
      <c r="T32" s="21">
        <v>14</v>
      </c>
      <c r="U32" s="5">
        <v>15</v>
      </c>
      <c r="V32" s="5">
        <v>16</v>
      </c>
      <c r="W32" s="5">
        <v>17</v>
      </c>
      <c r="X32" s="5">
        <v>18</v>
      </c>
      <c r="Y32" s="21">
        <v>19</v>
      </c>
      <c r="Z32" s="21">
        <v>20</v>
      </c>
      <c r="AA32" s="5">
        <v>21</v>
      </c>
      <c r="AB32" s="5">
        <v>22</v>
      </c>
      <c r="AC32" s="5">
        <v>23</v>
      </c>
      <c r="AD32" s="5">
        <v>24</v>
      </c>
      <c r="AE32" s="5">
        <v>25</v>
      </c>
      <c r="AF32" s="21">
        <v>26</v>
      </c>
      <c r="AG32" s="21">
        <v>27</v>
      </c>
      <c r="AH32" s="5">
        <v>28</v>
      </c>
      <c r="AI32" s="6">
        <v>29</v>
      </c>
      <c r="AJ32" s="6">
        <v>30</v>
      </c>
      <c r="AK32" s="13">
        <v>31</v>
      </c>
      <c r="AL32" s="88" t="s">
        <v>11</v>
      </c>
      <c r="AM32" s="89"/>
      <c r="AN32" s="89"/>
      <c r="AO32" s="89"/>
      <c r="AP32" s="95">
        <f>COUNTIF(G34:AK34,"工")+COUNTIF(G34:AK34,"休")+COUNTIFS(G34:AK34,"外",G35:AK35,"作")+COUNTIFS(G34:AK34,"外",G35:AK35,"天")+COUNTIFS(G34:AK34,"外",G35:AK35,"閉")</f>
        <v>31</v>
      </c>
      <c r="AQ32" s="96"/>
    </row>
    <row r="33" spans="1:43" ht="20.25" customHeight="1" x14ac:dyDescent="0.15">
      <c r="A33" s="76"/>
      <c r="B33" s="77"/>
      <c r="C33" s="78"/>
      <c r="D33" s="81" t="s">
        <v>6</v>
      </c>
      <c r="E33" s="82"/>
      <c r="F33" s="83"/>
      <c r="G33" s="7" t="s">
        <v>0</v>
      </c>
      <c r="H33" s="7" t="s">
        <v>1</v>
      </c>
      <c r="I33" s="7" t="s">
        <v>12</v>
      </c>
      <c r="J33" s="7" t="s">
        <v>2</v>
      </c>
      <c r="K33" s="22" t="s">
        <v>3</v>
      </c>
      <c r="L33" s="22" t="s">
        <v>4</v>
      </c>
      <c r="M33" s="7" t="s">
        <v>5</v>
      </c>
      <c r="N33" s="7" t="s">
        <v>0</v>
      </c>
      <c r="O33" s="7" t="s">
        <v>1</v>
      </c>
      <c r="P33" s="7" t="s">
        <v>12</v>
      </c>
      <c r="Q33" s="7" t="s">
        <v>2</v>
      </c>
      <c r="R33" s="22" t="s">
        <v>3</v>
      </c>
      <c r="S33" s="22" t="s">
        <v>4</v>
      </c>
      <c r="T33" s="22" t="s">
        <v>5</v>
      </c>
      <c r="U33" s="7" t="s">
        <v>0</v>
      </c>
      <c r="V33" s="7" t="s">
        <v>1</v>
      </c>
      <c r="W33" s="7" t="s">
        <v>12</v>
      </c>
      <c r="X33" s="7" t="s">
        <v>2</v>
      </c>
      <c r="Y33" s="22" t="s">
        <v>3</v>
      </c>
      <c r="Z33" s="22" t="s">
        <v>4</v>
      </c>
      <c r="AA33" s="7" t="s">
        <v>5</v>
      </c>
      <c r="AB33" s="7" t="s">
        <v>0</v>
      </c>
      <c r="AC33" s="7" t="s">
        <v>1</v>
      </c>
      <c r="AD33" s="7" t="s">
        <v>12</v>
      </c>
      <c r="AE33" s="7" t="s">
        <v>2</v>
      </c>
      <c r="AF33" s="22" t="s">
        <v>3</v>
      </c>
      <c r="AG33" s="22" t="s">
        <v>4</v>
      </c>
      <c r="AH33" s="7" t="s">
        <v>5</v>
      </c>
      <c r="AI33" s="7" t="s">
        <v>0</v>
      </c>
      <c r="AJ33" s="7" t="s">
        <v>1</v>
      </c>
      <c r="AK33" s="7" t="s">
        <v>12</v>
      </c>
      <c r="AL33" s="88" t="s">
        <v>8</v>
      </c>
      <c r="AM33" s="89"/>
      <c r="AN33" s="89"/>
      <c r="AO33" s="89"/>
      <c r="AP33" s="90">
        <f>COUNTIF(G35:AK35,"閉")+COUNTIF(G35:AK35,"天")</f>
        <v>9</v>
      </c>
      <c r="AQ33" s="91"/>
    </row>
    <row r="34" spans="1:43" ht="20.25" customHeight="1" x14ac:dyDescent="0.15">
      <c r="A34" s="49"/>
      <c r="B34" s="52" t="s">
        <v>42</v>
      </c>
      <c r="C34" s="50" t="str">
        <f>IFERROR(IF(AP34&lt;$M$58,"×","○"),"")</f>
        <v>○</v>
      </c>
      <c r="D34" s="81" t="s">
        <v>24</v>
      </c>
      <c r="E34" s="82"/>
      <c r="F34" s="83"/>
      <c r="G34" s="7" t="s">
        <v>36</v>
      </c>
      <c r="H34" s="7" t="s">
        <v>36</v>
      </c>
      <c r="I34" s="7" t="s">
        <v>36</v>
      </c>
      <c r="J34" s="7" t="s">
        <v>36</v>
      </c>
      <c r="K34" s="7" t="s">
        <v>37</v>
      </c>
      <c r="L34" s="7" t="s">
        <v>37</v>
      </c>
      <c r="M34" s="7" t="s">
        <v>36</v>
      </c>
      <c r="N34" s="7" t="s">
        <v>36</v>
      </c>
      <c r="O34" s="7" t="s">
        <v>36</v>
      </c>
      <c r="P34" s="7" t="s">
        <v>36</v>
      </c>
      <c r="Q34" s="7" t="s">
        <v>36</v>
      </c>
      <c r="R34" s="7" t="s">
        <v>37</v>
      </c>
      <c r="S34" s="7" t="s">
        <v>37</v>
      </c>
      <c r="T34" s="7" t="s">
        <v>37</v>
      </c>
      <c r="U34" s="7" t="s">
        <v>36</v>
      </c>
      <c r="V34" s="7" t="s">
        <v>36</v>
      </c>
      <c r="W34" s="7" t="s">
        <v>36</v>
      </c>
      <c r="X34" s="7" t="s">
        <v>36</v>
      </c>
      <c r="Y34" s="7" t="s">
        <v>37</v>
      </c>
      <c r="Z34" s="7" t="s">
        <v>37</v>
      </c>
      <c r="AA34" s="7" t="s">
        <v>36</v>
      </c>
      <c r="AB34" s="7" t="s">
        <v>36</v>
      </c>
      <c r="AC34" s="7" t="s">
        <v>36</v>
      </c>
      <c r="AD34" s="7" t="s">
        <v>36</v>
      </c>
      <c r="AE34" s="7" t="s">
        <v>36</v>
      </c>
      <c r="AF34" s="7" t="s">
        <v>37</v>
      </c>
      <c r="AG34" s="7" t="s">
        <v>37</v>
      </c>
      <c r="AH34" s="7" t="s">
        <v>36</v>
      </c>
      <c r="AI34" s="7" t="s">
        <v>36</v>
      </c>
      <c r="AJ34" s="7" t="s">
        <v>36</v>
      </c>
      <c r="AK34" s="7" t="s">
        <v>36</v>
      </c>
      <c r="AL34" s="88" t="s">
        <v>21</v>
      </c>
      <c r="AM34" s="89"/>
      <c r="AN34" s="89"/>
      <c r="AO34" s="89"/>
      <c r="AP34" s="79">
        <f>AP33/AP32</f>
        <v>0.29032258064516131</v>
      </c>
      <c r="AQ34" s="80"/>
    </row>
    <row r="35" spans="1:43" ht="20.25" customHeight="1" thickBot="1" x14ac:dyDescent="0.2">
      <c r="A35" s="57"/>
      <c r="B35" s="53" t="s">
        <v>43</v>
      </c>
      <c r="C35" s="51" t="str">
        <f>IF(AP35=0,"",IF(AP33&lt;AP35,"×","○"))</f>
        <v>○</v>
      </c>
      <c r="D35" s="81" t="s">
        <v>25</v>
      </c>
      <c r="E35" s="82"/>
      <c r="F35" s="83"/>
      <c r="G35" s="7" t="s">
        <v>34</v>
      </c>
      <c r="H35" s="7" t="s">
        <v>34</v>
      </c>
      <c r="I35" s="7" t="s">
        <v>34</v>
      </c>
      <c r="J35" s="7" t="s">
        <v>34</v>
      </c>
      <c r="K35" s="7" t="s">
        <v>35</v>
      </c>
      <c r="L35" s="7" t="s">
        <v>35</v>
      </c>
      <c r="M35" s="7" t="s">
        <v>34</v>
      </c>
      <c r="N35" s="7" t="s">
        <v>34</v>
      </c>
      <c r="O35" s="7" t="s">
        <v>34</v>
      </c>
      <c r="P35" s="7" t="s">
        <v>34</v>
      </c>
      <c r="Q35" s="7" t="s">
        <v>34</v>
      </c>
      <c r="R35" s="7" t="s">
        <v>35</v>
      </c>
      <c r="S35" s="7" t="s">
        <v>35</v>
      </c>
      <c r="T35" s="7" t="s">
        <v>35</v>
      </c>
      <c r="U35" s="7" t="s">
        <v>34</v>
      </c>
      <c r="V35" s="7" t="s">
        <v>34</v>
      </c>
      <c r="W35" s="7" t="s">
        <v>34</v>
      </c>
      <c r="X35" s="7" t="s">
        <v>34</v>
      </c>
      <c r="Y35" s="7" t="s">
        <v>35</v>
      </c>
      <c r="Z35" s="7" t="s">
        <v>35</v>
      </c>
      <c r="AA35" s="7" t="s">
        <v>34</v>
      </c>
      <c r="AB35" s="7" t="s">
        <v>34</v>
      </c>
      <c r="AC35" s="7" t="s">
        <v>34</v>
      </c>
      <c r="AD35" s="7" t="s">
        <v>34</v>
      </c>
      <c r="AE35" s="7" t="s">
        <v>34</v>
      </c>
      <c r="AF35" s="7" t="s">
        <v>35</v>
      </c>
      <c r="AG35" s="7" t="s">
        <v>35</v>
      </c>
      <c r="AH35" s="11" t="s">
        <v>34</v>
      </c>
      <c r="AI35" s="11" t="s">
        <v>34</v>
      </c>
      <c r="AJ35" s="11" t="s">
        <v>34</v>
      </c>
      <c r="AK35" s="12" t="s">
        <v>34</v>
      </c>
      <c r="AL35" s="84" t="s">
        <v>33</v>
      </c>
      <c r="AM35" s="85"/>
      <c r="AN35" s="85"/>
      <c r="AO35" s="85"/>
      <c r="AP35" s="86">
        <f>COUNTIFS(G33:AK33,"土",G35:AK35,"作")+COUNTIFS(G33:AK33,"土",G35:AK35,"天")+COUNTIFS(G33:AK33,"土",G35:AK35,"閉")+COUNTIFS(G33:AK33,"日",G35:AK35,"作")+COUNTIFS(G33:AK33,"日",G35:AK35,"天")+COUNTIFS(G33:AK33,"日",G35:AK35,"閉")</f>
        <v>8</v>
      </c>
      <c r="AQ35" s="87"/>
    </row>
    <row r="36" spans="1:43" ht="20.25" customHeight="1" x14ac:dyDescent="0.15">
      <c r="A36" s="73" t="s">
        <v>51</v>
      </c>
      <c r="B36" s="74"/>
      <c r="C36" s="75"/>
      <c r="D36" s="92" t="s">
        <v>7</v>
      </c>
      <c r="E36" s="93"/>
      <c r="F36" s="94"/>
      <c r="G36" s="5">
        <v>1</v>
      </c>
      <c r="H36" s="21">
        <v>2</v>
      </c>
      <c r="I36" s="21">
        <v>3</v>
      </c>
      <c r="J36" s="21">
        <v>4</v>
      </c>
      <c r="K36" s="5">
        <v>5</v>
      </c>
      <c r="L36" s="5">
        <v>6</v>
      </c>
      <c r="M36" s="5">
        <v>7</v>
      </c>
      <c r="N36" s="5">
        <v>8</v>
      </c>
      <c r="O36" s="21">
        <v>9</v>
      </c>
      <c r="P36" s="21">
        <v>10</v>
      </c>
      <c r="Q36" s="5">
        <v>11</v>
      </c>
      <c r="R36" s="5">
        <v>12</v>
      </c>
      <c r="S36" s="5">
        <v>13</v>
      </c>
      <c r="T36" s="5">
        <v>14</v>
      </c>
      <c r="U36" s="5">
        <v>15</v>
      </c>
      <c r="V36" s="21">
        <v>16</v>
      </c>
      <c r="W36" s="21">
        <v>17</v>
      </c>
      <c r="X36" s="5">
        <v>18</v>
      </c>
      <c r="Y36" s="5">
        <v>19</v>
      </c>
      <c r="Z36" s="5">
        <v>20</v>
      </c>
      <c r="AA36" s="5">
        <v>21</v>
      </c>
      <c r="AB36" s="5">
        <v>22</v>
      </c>
      <c r="AC36" s="21">
        <v>23</v>
      </c>
      <c r="AD36" s="21">
        <v>24</v>
      </c>
      <c r="AE36" s="5">
        <v>25</v>
      </c>
      <c r="AF36" s="5">
        <v>26</v>
      </c>
      <c r="AG36" s="5">
        <v>27</v>
      </c>
      <c r="AH36" s="6">
        <v>28</v>
      </c>
      <c r="AI36" s="6">
        <v>29</v>
      </c>
      <c r="AJ36" s="24">
        <v>30</v>
      </c>
      <c r="AK36" s="9"/>
      <c r="AL36" s="88" t="s">
        <v>11</v>
      </c>
      <c r="AM36" s="89"/>
      <c r="AN36" s="89"/>
      <c r="AO36" s="89"/>
      <c r="AP36" s="95">
        <f>COUNTIF(G38:AK38,"工")+COUNTIF(G38:AK38,"休")+COUNTIFS(G38:AK38,"外",G39:AK39,"作")+COUNTIFS(G38:AK38,"外",G39:AK39,"天")+COUNTIFS(G38:AK38,"外",G39:AK39,"閉")</f>
        <v>30</v>
      </c>
      <c r="AQ36" s="96"/>
    </row>
    <row r="37" spans="1:43" ht="20.25" customHeight="1" x14ac:dyDescent="0.15">
      <c r="A37" s="76"/>
      <c r="B37" s="77"/>
      <c r="C37" s="78"/>
      <c r="D37" s="81" t="s">
        <v>6</v>
      </c>
      <c r="E37" s="82"/>
      <c r="F37" s="83"/>
      <c r="G37" s="7" t="s">
        <v>2</v>
      </c>
      <c r="H37" s="22" t="s">
        <v>3</v>
      </c>
      <c r="I37" s="22" t="s">
        <v>4</v>
      </c>
      <c r="J37" s="22" t="s">
        <v>5</v>
      </c>
      <c r="K37" s="7" t="s">
        <v>0</v>
      </c>
      <c r="L37" s="7" t="s">
        <v>1</v>
      </c>
      <c r="M37" s="7" t="s">
        <v>12</v>
      </c>
      <c r="N37" s="7" t="s">
        <v>2</v>
      </c>
      <c r="O37" s="22" t="s">
        <v>3</v>
      </c>
      <c r="P37" s="22" t="s">
        <v>4</v>
      </c>
      <c r="Q37" s="7" t="s">
        <v>5</v>
      </c>
      <c r="R37" s="7" t="s">
        <v>0</v>
      </c>
      <c r="S37" s="7" t="s">
        <v>1</v>
      </c>
      <c r="T37" s="7" t="s">
        <v>12</v>
      </c>
      <c r="U37" s="7" t="s">
        <v>2</v>
      </c>
      <c r="V37" s="22" t="s">
        <v>3</v>
      </c>
      <c r="W37" s="22" t="s">
        <v>4</v>
      </c>
      <c r="X37" s="7" t="s">
        <v>5</v>
      </c>
      <c r="Y37" s="7" t="s">
        <v>0</v>
      </c>
      <c r="Z37" s="7" t="s">
        <v>1</v>
      </c>
      <c r="AA37" s="7" t="s">
        <v>12</v>
      </c>
      <c r="AB37" s="7" t="s">
        <v>2</v>
      </c>
      <c r="AC37" s="22" t="s">
        <v>3</v>
      </c>
      <c r="AD37" s="22" t="s">
        <v>4</v>
      </c>
      <c r="AE37" s="7" t="s">
        <v>5</v>
      </c>
      <c r="AF37" s="7" t="s">
        <v>0</v>
      </c>
      <c r="AG37" s="7" t="s">
        <v>1</v>
      </c>
      <c r="AH37" s="7" t="s">
        <v>12</v>
      </c>
      <c r="AI37" s="7" t="s">
        <v>2</v>
      </c>
      <c r="AJ37" s="22" t="s">
        <v>3</v>
      </c>
      <c r="AK37" s="7"/>
      <c r="AL37" s="88" t="s">
        <v>8</v>
      </c>
      <c r="AM37" s="89"/>
      <c r="AN37" s="89"/>
      <c r="AO37" s="89"/>
      <c r="AP37" s="90">
        <f>COUNTIF(G39:AK39,"閉")+COUNTIF(G39:AK39,"天")</f>
        <v>10</v>
      </c>
      <c r="AQ37" s="91"/>
    </row>
    <row r="38" spans="1:43" ht="20.25" customHeight="1" x14ac:dyDescent="0.15">
      <c r="A38" s="49"/>
      <c r="B38" s="52" t="s">
        <v>42</v>
      </c>
      <c r="C38" s="50" t="str">
        <f>IFERROR(IF(AP38&lt;$M$58,"×","○"),"")</f>
        <v>○</v>
      </c>
      <c r="D38" s="81" t="s">
        <v>24</v>
      </c>
      <c r="E38" s="82"/>
      <c r="F38" s="83"/>
      <c r="G38" s="7" t="s">
        <v>36</v>
      </c>
      <c r="H38" s="7" t="s">
        <v>37</v>
      </c>
      <c r="I38" s="7" t="s">
        <v>37</v>
      </c>
      <c r="J38" s="7" t="s">
        <v>37</v>
      </c>
      <c r="K38" s="7" t="s">
        <v>36</v>
      </c>
      <c r="L38" s="7" t="s">
        <v>36</v>
      </c>
      <c r="M38" s="7" t="s">
        <v>36</v>
      </c>
      <c r="N38" s="7" t="s">
        <v>36</v>
      </c>
      <c r="O38" s="7" t="s">
        <v>37</v>
      </c>
      <c r="P38" s="7" t="s">
        <v>37</v>
      </c>
      <c r="Q38" s="7" t="s">
        <v>36</v>
      </c>
      <c r="R38" s="7" t="s">
        <v>36</v>
      </c>
      <c r="S38" s="7" t="s">
        <v>36</v>
      </c>
      <c r="T38" s="7" t="s">
        <v>36</v>
      </c>
      <c r="U38" s="7" t="s">
        <v>36</v>
      </c>
      <c r="V38" s="7" t="s">
        <v>37</v>
      </c>
      <c r="W38" s="7" t="s">
        <v>37</v>
      </c>
      <c r="X38" s="7" t="s">
        <v>36</v>
      </c>
      <c r="Y38" s="7" t="s">
        <v>36</v>
      </c>
      <c r="Z38" s="7" t="s">
        <v>36</v>
      </c>
      <c r="AA38" s="7" t="s">
        <v>36</v>
      </c>
      <c r="AB38" s="7" t="s">
        <v>36</v>
      </c>
      <c r="AC38" s="7" t="s">
        <v>37</v>
      </c>
      <c r="AD38" s="7" t="s">
        <v>37</v>
      </c>
      <c r="AE38" s="7" t="s">
        <v>36</v>
      </c>
      <c r="AF38" s="7" t="s">
        <v>36</v>
      </c>
      <c r="AG38" s="7" t="s">
        <v>36</v>
      </c>
      <c r="AH38" s="7" t="s">
        <v>36</v>
      </c>
      <c r="AI38" s="7" t="s">
        <v>36</v>
      </c>
      <c r="AJ38" s="7" t="s">
        <v>37</v>
      </c>
      <c r="AK38" s="7"/>
      <c r="AL38" s="88" t="s">
        <v>21</v>
      </c>
      <c r="AM38" s="89"/>
      <c r="AN38" s="89"/>
      <c r="AO38" s="89"/>
      <c r="AP38" s="79">
        <f>AP37/AP36</f>
        <v>0.33333333333333331</v>
      </c>
      <c r="AQ38" s="80"/>
    </row>
    <row r="39" spans="1:43" ht="20.25" customHeight="1" thickBot="1" x14ac:dyDescent="0.2">
      <c r="A39" s="57"/>
      <c r="B39" s="53" t="s">
        <v>43</v>
      </c>
      <c r="C39" s="51" t="str">
        <f>IF(AP39=0,"",IF(AP37&lt;AP39,"×","○"))</f>
        <v>○</v>
      </c>
      <c r="D39" s="81" t="s">
        <v>25</v>
      </c>
      <c r="E39" s="82"/>
      <c r="F39" s="83"/>
      <c r="G39" s="7" t="s">
        <v>34</v>
      </c>
      <c r="H39" s="7" t="s">
        <v>35</v>
      </c>
      <c r="I39" s="7" t="s">
        <v>35</v>
      </c>
      <c r="J39" s="7" t="s">
        <v>35</v>
      </c>
      <c r="K39" s="7" t="s">
        <v>34</v>
      </c>
      <c r="L39" s="7" t="s">
        <v>34</v>
      </c>
      <c r="M39" s="7" t="s">
        <v>34</v>
      </c>
      <c r="N39" s="7" t="s">
        <v>34</v>
      </c>
      <c r="O39" s="7" t="s">
        <v>35</v>
      </c>
      <c r="P39" s="7" t="s">
        <v>35</v>
      </c>
      <c r="Q39" s="7" t="s">
        <v>34</v>
      </c>
      <c r="R39" s="7" t="s">
        <v>34</v>
      </c>
      <c r="S39" s="7" t="s">
        <v>34</v>
      </c>
      <c r="T39" s="7" t="s">
        <v>34</v>
      </c>
      <c r="U39" s="7" t="s">
        <v>34</v>
      </c>
      <c r="V39" s="7" t="s">
        <v>35</v>
      </c>
      <c r="W39" s="7" t="s">
        <v>35</v>
      </c>
      <c r="X39" s="7" t="s">
        <v>34</v>
      </c>
      <c r="Y39" s="7" t="s">
        <v>34</v>
      </c>
      <c r="Z39" s="7" t="s">
        <v>34</v>
      </c>
      <c r="AA39" s="7" t="s">
        <v>34</v>
      </c>
      <c r="AB39" s="7" t="s">
        <v>34</v>
      </c>
      <c r="AC39" s="7" t="s">
        <v>35</v>
      </c>
      <c r="AD39" s="7" t="s">
        <v>35</v>
      </c>
      <c r="AE39" s="7" t="s">
        <v>34</v>
      </c>
      <c r="AF39" s="7" t="s">
        <v>34</v>
      </c>
      <c r="AG39" s="7" t="s">
        <v>34</v>
      </c>
      <c r="AH39" s="7" t="s">
        <v>34</v>
      </c>
      <c r="AI39" s="11" t="s">
        <v>34</v>
      </c>
      <c r="AJ39" s="11" t="s">
        <v>35</v>
      </c>
      <c r="AK39" s="12"/>
      <c r="AL39" s="84" t="s">
        <v>33</v>
      </c>
      <c r="AM39" s="85"/>
      <c r="AN39" s="85"/>
      <c r="AO39" s="85"/>
      <c r="AP39" s="86">
        <f>COUNTIFS(G37:AK37,"土",G39:AK39,"作")+COUNTIFS(G37:AK37,"土",G39:AK39,"天")+COUNTIFS(G37:AK37,"土",G39:AK39,"閉")+COUNTIFS(G37:AK37,"日",G39:AK39,"作")+COUNTIFS(G37:AK37,"日",G39:AK39,"天")+COUNTIFS(G37:AK37,"日",G39:AK39,"閉")</f>
        <v>9</v>
      </c>
      <c r="AQ39" s="87"/>
    </row>
    <row r="40" spans="1:43" ht="20.25" customHeight="1" x14ac:dyDescent="0.15">
      <c r="A40" s="73" t="s">
        <v>52</v>
      </c>
      <c r="B40" s="74"/>
      <c r="C40" s="75"/>
      <c r="D40" s="92" t="s">
        <v>7</v>
      </c>
      <c r="E40" s="93"/>
      <c r="F40" s="94"/>
      <c r="G40" s="21">
        <v>1</v>
      </c>
      <c r="H40" s="5">
        <v>2</v>
      </c>
      <c r="I40" s="5">
        <v>3</v>
      </c>
      <c r="J40" s="5">
        <v>4</v>
      </c>
      <c r="K40" s="5">
        <v>5</v>
      </c>
      <c r="L40" s="5">
        <v>6</v>
      </c>
      <c r="M40" s="21">
        <v>7</v>
      </c>
      <c r="N40" s="21">
        <v>8</v>
      </c>
      <c r="O40" s="5">
        <v>9</v>
      </c>
      <c r="P40" s="5">
        <v>10</v>
      </c>
      <c r="Q40" s="5">
        <v>11</v>
      </c>
      <c r="R40" s="5">
        <v>12</v>
      </c>
      <c r="S40" s="5">
        <v>13</v>
      </c>
      <c r="T40" s="21">
        <v>14</v>
      </c>
      <c r="U40" s="21">
        <v>15</v>
      </c>
      <c r="V40" s="5">
        <v>16</v>
      </c>
      <c r="W40" s="5">
        <v>17</v>
      </c>
      <c r="X40" s="5">
        <v>18</v>
      </c>
      <c r="Y40" s="5">
        <v>19</v>
      </c>
      <c r="Z40" s="5">
        <v>20</v>
      </c>
      <c r="AA40" s="21">
        <v>21</v>
      </c>
      <c r="AB40" s="21">
        <v>22</v>
      </c>
      <c r="AC40" s="5">
        <v>23</v>
      </c>
      <c r="AD40" s="5">
        <v>24</v>
      </c>
      <c r="AE40" s="5">
        <v>25</v>
      </c>
      <c r="AF40" s="5">
        <v>26</v>
      </c>
      <c r="AG40" s="5">
        <v>27</v>
      </c>
      <c r="AH40" s="21">
        <v>28</v>
      </c>
      <c r="AI40" s="24">
        <v>29</v>
      </c>
      <c r="AJ40" s="24">
        <v>30</v>
      </c>
      <c r="AK40" s="23">
        <v>31</v>
      </c>
      <c r="AL40" s="88" t="s">
        <v>11</v>
      </c>
      <c r="AM40" s="89"/>
      <c r="AN40" s="89"/>
      <c r="AO40" s="89"/>
      <c r="AP40" s="95">
        <f>COUNTIF(G42:AK42,"工")+COUNTIF(G42:AK42,"休")+COUNTIFS(G42:AK42,"外",G43:AK43,"作")+COUNTIFS(G42:AK42,"外",G43:AK43,"天")+COUNTIFS(G42:AK42,"外",G43:AK43,"閉")</f>
        <v>28</v>
      </c>
      <c r="AQ40" s="96"/>
    </row>
    <row r="41" spans="1:43" ht="20.25" customHeight="1" x14ac:dyDescent="0.15">
      <c r="A41" s="76"/>
      <c r="B41" s="77"/>
      <c r="C41" s="78"/>
      <c r="D41" s="81" t="s">
        <v>6</v>
      </c>
      <c r="E41" s="82"/>
      <c r="F41" s="83"/>
      <c r="G41" s="22" t="s">
        <v>4</v>
      </c>
      <c r="H41" s="7" t="s">
        <v>5</v>
      </c>
      <c r="I41" s="7" t="s">
        <v>0</v>
      </c>
      <c r="J41" s="7" t="s">
        <v>1</v>
      </c>
      <c r="K41" s="7" t="s">
        <v>12</v>
      </c>
      <c r="L41" s="7" t="s">
        <v>2</v>
      </c>
      <c r="M41" s="22" t="s">
        <v>3</v>
      </c>
      <c r="N41" s="22" t="s">
        <v>4</v>
      </c>
      <c r="O41" s="7" t="s">
        <v>5</v>
      </c>
      <c r="P41" s="7" t="s">
        <v>0</v>
      </c>
      <c r="Q41" s="7" t="s">
        <v>1</v>
      </c>
      <c r="R41" s="7" t="s">
        <v>12</v>
      </c>
      <c r="S41" s="7" t="s">
        <v>2</v>
      </c>
      <c r="T41" s="22" t="s">
        <v>3</v>
      </c>
      <c r="U41" s="22" t="s">
        <v>4</v>
      </c>
      <c r="V41" s="7" t="s">
        <v>5</v>
      </c>
      <c r="W41" s="7" t="s">
        <v>0</v>
      </c>
      <c r="X41" s="7" t="s">
        <v>1</v>
      </c>
      <c r="Y41" s="7" t="s">
        <v>12</v>
      </c>
      <c r="Z41" s="7" t="s">
        <v>2</v>
      </c>
      <c r="AA41" s="22" t="s">
        <v>3</v>
      </c>
      <c r="AB41" s="22" t="s">
        <v>4</v>
      </c>
      <c r="AC41" s="7" t="s">
        <v>5</v>
      </c>
      <c r="AD41" s="7" t="s">
        <v>0</v>
      </c>
      <c r="AE41" s="7" t="s">
        <v>1</v>
      </c>
      <c r="AF41" s="7" t="s">
        <v>12</v>
      </c>
      <c r="AG41" s="7" t="s">
        <v>2</v>
      </c>
      <c r="AH41" s="22" t="s">
        <v>3</v>
      </c>
      <c r="AI41" s="22" t="s">
        <v>4</v>
      </c>
      <c r="AJ41" s="22" t="s">
        <v>5</v>
      </c>
      <c r="AK41" s="22" t="s">
        <v>0</v>
      </c>
      <c r="AL41" s="88" t="s">
        <v>8</v>
      </c>
      <c r="AM41" s="89"/>
      <c r="AN41" s="89"/>
      <c r="AO41" s="89"/>
      <c r="AP41" s="90">
        <f>COUNTIF(G43:AK43,"閉")+COUNTIF(G43:AK43,"天")</f>
        <v>8</v>
      </c>
      <c r="AQ41" s="91"/>
    </row>
    <row r="42" spans="1:43" ht="20.25" customHeight="1" x14ac:dyDescent="0.15">
      <c r="A42" s="49"/>
      <c r="B42" s="52" t="s">
        <v>42</v>
      </c>
      <c r="C42" s="50" t="str">
        <f>IFERROR(IF(AP42&lt;$M$58,"×","○"),"")</f>
        <v>○</v>
      </c>
      <c r="D42" s="81" t="s">
        <v>24</v>
      </c>
      <c r="E42" s="82"/>
      <c r="F42" s="83"/>
      <c r="G42" s="7" t="s">
        <v>37</v>
      </c>
      <c r="H42" s="7" t="s">
        <v>36</v>
      </c>
      <c r="I42" s="7" t="s">
        <v>36</v>
      </c>
      <c r="J42" s="7" t="s">
        <v>36</v>
      </c>
      <c r="K42" s="7" t="s">
        <v>36</v>
      </c>
      <c r="L42" s="7" t="s">
        <v>36</v>
      </c>
      <c r="M42" s="7" t="s">
        <v>37</v>
      </c>
      <c r="N42" s="7" t="s">
        <v>37</v>
      </c>
      <c r="O42" s="7" t="s">
        <v>36</v>
      </c>
      <c r="P42" s="7" t="s">
        <v>36</v>
      </c>
      <c r="Q42" s="7" t="s">
        <v>36</v>
      </c>
      <c r="R42" s="7" t="s">
        <v>36</v>
      </c>
      <c r="S42" s="7" t="s">
        <v>36</v>
      </c>
      <c r="T42" s="7" t="s">
        <v>37</v>
      </c>
      <c r="U42" s="7" t="s">
        <v>37</v>
      </c>
      <c r="V42" s="7" t="s">
        <v>36</v>
      </c>
      <c r="W42" s="7" t="s">
        <v>36</v>
      </c>
      <c r="X42" s="7" t="s">
        <v>36</v>
      </c>
      <c r="Y42" s="7" t="s">
        <v>36</v>
      </c>
      <c r="Z42" s="7" t="s">
        <v>36</v>
      </c>
      <c r="AA42" s="7" t="s">
        <v>37</v>
      </c>
      <c r="AB42" s="7" t="s">
        <v>37</v>
      </c>
      <c r="AC42" s="7" t="s">
        <v>36</v>
      </c>
      <c r="AD42" s="7" t="s">
        <v>36</v>
      </c>
      <c r="AE42" s="7" t="s">
        <v>36</v>
      </c>
      <c r="AF42" s="7" t="s">
        <v>36</v>
      </c>
      <c r="AG42" s="7" t="s">
        <v>36</v>
      </c>
      <c r="AH42" s="7" t="s">
        <v>37</v>
      </c>
      <c r="AI42" s="7" t="s">
        <v>38</v>
      </c>
      <c r="AJ42" s="7" t="s">
        <v>38</v>
      </c>
      <c r="AK42" s="7" t="s">
        <v>38</v>
      </c>
      <c r="AL42" s="88" t="s">
        <v>21</v>
      </c>
      <c r="AM42" s="89"/>
      <c r="AN42" s="89"/>
      <c r="AO42" s="89"/>
      <c r="AP42" s="79">
        <f>AP41/AP40</f>
        <v>0.2857142857142857</v>
      </c>
      <c r="AQ42" s="80"/>
    </row>
    <row r="43" spans="1:43" ht="20.25" customHeight="1" thickBot="1" x14ac:dyDescent="0.2">
      <c r="A43" s="57"/>
      <c r="B43" s="53" t="s">
        <v>43</v>
      </c>
      <c r="C43" s="51" t="str">
        <f>IF(AP43=0,"",IF(AP41&lt;AP43,"×","○"))</f>
        <v>○</v>
      </c>
      <c r="D43" s="81" t="s">
        <v>25</v>
      </c>
      <c r="E43" s="82"/>
      <c r="F43" s="83"/>
      <c r="G43" s="7" t="s">
        <v>35</v>
      </c>
      <c r="H43" s="7" t="s">
        <v>34</v>
      </c>
      <c r="I43" s="7" t="s">
        <v>34</v>
      </c>
      <c r="J43" s="7" t="s">
        <v>34</v>
      </c>
      <c r="K43" s="7" t="s">
        <v>34</v>
      </c>
      <c r="L43" s="7" t="s">
        <v>34</v>
      </c>
      <c r="M43" s="7" t="s">
        <v>35</v>
      </c>
      <c r="N43" s="7" t="s">
        <v>35</v>
      </c>
      <c r="O43" s="7" t="s">
        <v>34</v>
      </c>
      <c r="P43" s="7" t="s">
        <v>34</v>
      </c>
      <c r="Q43" s="7" t="s">
        <v>34</v>
      </c>
      <c r="R43" s="7" t="s">
        <v>34</v>
      </c>
      <c r="S43" s="7" t="s">
        <v>34</v>
      </c>
      <c r="T43" s="7" t="s">
        <v>35</v>
      </c>
      <c r="U43" s="7" t="s">
        <v>35</v>
      </c>
      <c r="V43" s="7" t="s">
        <v>34</v>
      </c>
      <c r="W43" s="7" t="s">
        <v>34</v>
      </c>
      <c r="X43" s="7" t="s">
        <v>34</v>
      </c>
      <c r="Y43" s="7" t="s">
        <v>34</v>
      </c>
      <c r="Z43" s="7" t="s">
        <v>34</v>
      </c>
      <c r="AA43" s="7" t="s">
        <v>35</v>
      </c>
      <c r="AB43" s="7" t="s">
        <v>35</v>
      </c>
      <c r="AC43" s="7" t="s">
        <v>34</v>
      </c>
      <c r="AD43" s="7" t="s">
        <v>34</v>
      </c>
      <c r="AE43" s="7" t="s">
        <v>34</v>
      </c>
      <c r="AF43" s="7" t="s">
        <v>34</v>
      </c>
      <c r="AG43" s="7" t="s">
        <v>34</v>
      </c>
      <c r="AH43" s="7" t="s">
        <v>35</v>
      </c>
      <c r="AI43" s="11"/>
      <c r="AJ43" s="11"/>
      <c r="AK43" s="12"/>
      <c r="AL43" s="84" t="s">
        <v>33</v>
      </c>
      <c r="AM43" s="85"/>
      <c r="AN43" s="85"/>
      <c r="AO43" s="85"/>
      <c r="AP43" s="86">
        <f>COUNTIFS(G41:AK41,"土",G43:AK43,"作")+COUNTIFS(G41:AK41,"土",G43:AK43,"天")+COUNTIFS(G41:AK41,"土",G43:AK43,"閉")+COUNTIFS(G41:AK41,"日",G43:AK43,"作")+COUNTIFS(G41:AK41,"日",G43:AK43,"天")+COUNTIFS(G41:AK41,"日",G43:AK43,"閉")</f>
        <v>8</v>
      </c>
      <c r="AQ43" s="87"/>
    </row>
    <row r="44" spans="1:43" ht="20.25" customHeight="1" x14ac:dyDescent="0.15">
      <c r="A44" s="73" t="s">
        <v>53</v>
      </c>
      <c r="B44" s="74"/>
      <c r="C44" s="75"/>
      <c r="D44" s="92" t="s">
        <v>7</v>
      </c>
      <c r="E44" s="93"/>
      <c r="F44" s="94"/>
      <c r="G44" s="21">
        <v>1</v>
      </c>
      <c r="H44" s="21">
        <v>2</v>
      </c>
      <c r="I44" s="21">
        <v>3</v>
      </c>
      <c r="J44" s="21">
        <v>4</v>
      </c>
      <c r="K44" s="21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21">
        <v>11</v>
      </c>
      <c r="R44" s="21">
        <v>12</v>
      </c>
      <c r="S44" s="21">
        <v>13</v>
      </c>
      <c r="T44" s="5">
        <v>14</v>
      </c>
      <c r="U44" s="5">
        <v>15</v>
      </c>
      <c r="V44" s="5">
        <v>16</v>
      </c>
      <c r="W44" s="5">
        <v>17</v>
      </c>
      <c r="X44" s="21">
        <v>18</v>
      </c>
      <c r="Y44" s="21">
        <v>19</v>
      </c>
      <c r="Z44" s="5">
        <v>20</v>
      </c>
      <c r="AA44" s="5">
        <v>21</v>
      </c>
      <c r="AB44" s="5">
        <v>22</v>
      </c>
      <c r="AC44" s="5">
        <v>23</v>
      </c>
      <c r="AD44" s="5">
        <v>24</v>
      </c>
      <c r="AE44" s="21">
        <v>25</v>
      </c>
      <c r="AF44" s="21">
        <v>26</v>
      </c>
      <c r="AG44" s="5">
        <v>27</v>
      </c>
      <c r="AH44" s="5">
        <v>28</v>
      </c>
      <c r="AI44" s="6">
        <v>29</v>
      </c>
      <c r="AJ44" s="6">
        <v>30</v>
      </c>
      <c r="AK44" s="9">
        <v>31</v>
      </c>
      <c r="AL44" s="88" t="s">
        <v>11</v>
      </c>
      <c r="AM44" s="89"/>
      <c r="AN44" s="89"/>
      <c r="AO44" s="89"/>
      <c r="AP44" s="95">
        <f>COUNTIF(G46:AK46,"工")+COUNTIF(G46:AK46,"休")+COUNTIFS(G46:AK46,"外",G47:AK47,"作")+COUNTIFS(G46:AK46,"外",G47:AK47,"天")+COUNTIFS(G46:AK46,"外",G47:AK47,"閉")</f>
        <v>28</v>
      </c>
      <c r="AQ44" s="96"/>
    </row>
    <row r="45" spans="1:43" ht="20.25" customHeight="1" x14ac:dyDescent="0.15">
      <c r="A45" s="76"/>
      <c r="B45" s="77"/>
      <c r="C45" s="78"/>
      <c r="D45" s="81" t="s">
        <v>6</v>
      </c>
      <c r="E45" s="82"/>
      <c r="F45" s="83"/>
      <c r="G45" s="22" t="s">
        <v>1</v>
      </c>
      <c r="H45" s="22" t="s">
        <v>12</v>
      </c>
      <c r="I45" s="22" t="s">
        <v>2</v>
      </c>
      <c r="J45" s="22" t="s">
        <v>3</v>
      </c>
      <c r="K45" s="22" t="s">
        <v>4</v>
      </c>
      <c r="L45" s="7" t="s">
        <v>5</v>
      </c>
      <c r="M45" s="7" t="s">
        <v>0</v>
      </c>
      <c r="N45" s="7" t="s">
        <v>1</v>
      </c>
      <c r="O45" s="7" t="s">
        <v>12</v>
      </c>
      <c r="P45" s="7" t="s">
        <v>2</v>
      </c>
      <c r="Q45" s="22" t="s">
        <v>3</v>
      </c>
      <c r="R45" s="22" t="s">
        <v>4</v>
      </c>
      <c r="S45" s="22" t="s">
        <v>5</v>
      </c>
      <c r="T45" s="7" t="s">
        <v>0</v>
      </c>
      <c r="U45" s="7" t="s">
        <v>1</v>
      </c>
      <c r="V45" s="7" t="s">
        <v>12</v>
      </c>
      <c r="W45" s="7" t="s">
        <v>2</v>
      </c>
      <c r="X45" s="22" t="s">
        <v>3</v>
      </c>
      <c r="Y45" s="22" t="s">
        <v>4</v>
      </c>
      <c r="Z45" s="7" t="s">
        <v>5</v>
      </c>
      <c r="AA45" s="7" t="s">
        <v>0</v>
      </c>
      <c r="AB45" s="7" t="s">
        <v>1</v>
      </c>
      <c r="AC45" s="7" t="s">
        <v>12</v>
      </c>
      <c r="AD45" s="7" t="s">
        <v>2</v>
      </c>
      <c r="AE45" s="22" t="s">
        <v>3</v>
      </c>
      <c r="AF45" s="22" t="s">
        <v>4</v>
      </c>
      <c r="AG45" s="7" t="s">
        <v>5</v>
      </c>
      <c r="AH45" s="7" t="s">
        <v>0</v>
      </c>
      <c r="AI45" s="7" t="s">
        <v>1</v>
      </c>
      <c r="AJ45" s="7" t="s">
        <v>12</v>
      </c>
      <c r="AK45" s="7" t="s">
        <v>2</v>
      </c>
      <c r="AL45" s="88" t="s">
        <v>8</v>
      </c>
      <c r="AM45" s="89"/>
      <c r="AN45" s="89"/>
      <c r="AO45" s="89"/>
      <c r="AP45" s="90">
        <f>COUNTIF(G47:AK47,"閉")+COUNTIF(G47:AK47,"天")</f>
        <v>9</v>
      </c>
      <c r="AQ45" s="91"/>
    </row>
    <row r="46" spans="1:43" ht="20.25" customHeight="1" x14ac:dyDescent="0.15">
      <c r="A46" s="49"/>
      <c r="B46" s="52" t="s">
        <v>42</v>
      </c>
      <c r="C46" s="50" t="str">
        <f>IFERROR(IF(AP46&lt;$M$58,"×","○"),"")</f>
        <v>○</v>
      </c>
      <c r="D46" s="81" t="s">
        <v>24</v>
      </c>
      <c r="E46" s="82"/>
      <c r="F46" s="83"/>
      <c r="G46" s="7" t="s">
        <v>38</v>
      </c>
      <c r="H46" s="7" t="s">
        <v>38</v>
      </c>
      <c r="I46" s="7" t="s">
        <v>38</v>
      </c>
      <c r="J46" s="7" t="s">
        <v>37</v>
      </c>
      <c r="K46" s="7" t="s">
        <v>37</v>
      </c>
      <c r="L46" s="7" t="s">
        <v>36</v>
      </c>
      <c r="M46" s="7" t="s">
        <v>36</v>
      </c>
      <c r="N46" s="7" t="s">
        <v>36</v>
      </c>
      <c r="O46" s="7" t="s">
        <v>36</v>
      </c>
      <c r="P46" s="7" t="s">
        <v>36</v>
      </c>
      <c r="Q46" s="7" t="s">
        <v>37</v>
      </c>
      <c r="R46" s="7" t="s">
        <v>37</v>
      </c>
      <c r="S46" s="7" t="s">
        <v>37</v>
      </c>
      <c r="T46" s="7" t="s">
        <v>36</v>
      </c>
      <c r="U46" s="7" t="s">
        <v>36</v>
      </c>
      <c r="V46" s="7" t="s">
        <v>36</v>
      </c>
      <c r="W46" s="7" t="s">
        <v>36</v>
      </c>
      <c r="X46" s="7" t="s">
        <v>37</v>
      </c>
      <c r="Y46" s="7" t="s">
        <v>37</v>
      </c>
      <c r="Z46" s="7" t="s">
        <v>36</v>
      </c>
      <c r="AA46" s="7" t="s">
        <v>36</v>
      </c>
      <c r="AB46" s="7" t="s">
        <v>36</v>
      </c>
      <c r="AC46" s="7" t="s">
        <v>36</v>
      </c>
      <c r="AD46" s="7" t="s">
        <v>36</v>
      </c>
      <c r="AE46" s="7" t="s">
        <v>37</v>
      </c>
      <c r="AF46" s="7" t="s">
        <v>37</v>
      </c>
      <c r="AG46" s="7" t="s">
        <v>36</v>
      </c>
      <c r="AH46" s="7" t="s">
        <v>36</v>
      </c>
      <c r="AI46" s="7" t="s">
        <v>36</v>
      </c>
      <c r="AJ46" s="7" t="s">
        <v>36</v>
      </c>
      <c r="AK46" s="7" t="s">
        <v>36</v>
      </c>
      <c r="AL46" s="88" t="s">
        <v>21</v>
      </c>
      <c r="AM46" s="89"/>
      <c r="AN46" s="89"/>
      <c r="AO46" s="89"/>
      <c r="AP46" s="79">
        <f>AP45/AP44</f>
        <v>0.32142857142857145</v>
      </c>
      <c r="AQ46" s="80"/>
    </row>
    <row r="47" spans="1:43" ht="20.25" customHeight="1" thickBot="1" x14ac:dyDescent="0.2">
      <c r="A47" s="57"/>
      <c r="B47" s="53" t="s">
        <v>43</v>
      </c>
      <c r="C47" s="51" t="str">
        <f>IF(AP47=0,"",IF(AP45&lt;AP47,"×","○"))</f>
        <v>○</v>
      </c>
      <c r="D47" s="81" t="s">
        <v>25</v>
      </c>
      <c r="E47" s="82"/>
      <c r="F47" s="83"/>
      <c r="G47" s="7"/>
      <c r="H47" s="7"/>
      <c r="I47" s="7"/>
      <c r="J47" s="7" t="s">
        <v>35</v>
      </c>
      <c r="K47" s="7" t="s">
        <v>35</v>
      </c>
      <c r="L47" s="7" t="s">
        <v>34</v>
      </c>
      <c r="M47" s="7" t="s">
        <v>34</v>
      </c>
      <c r="N47" s="7" t="s">
        <v>34</v>
      </c>
      <c r="O47" s="7" t="s">
        <v>34</v>
      </c>
      <c r="P47" s="7" t="s">
        <v>34</v>
      </c>
      <c r="Q47" s="7" t="s">
        <v>35</v>
      </c>
      <c r="R47" s="7" t="s">
        <v>35</v>
      </c>
      <c r="S47" s="7" t="s">
        <v>35</v>
      </c>
      <c r="T47" s="7" t="s">
        <v>34</v>
      </c>
      <c r="U47" s="7" t="s">
        <v>34</v>
      </c>
      <c r="V47" s="7" t="s">
        <v>34</v>
      </c>
      <c r="W47" s="7" t="s">
        <v>34</v>
      </c>
      <c r="X47" s="7" t="s">
        <v>35</v>
      </c>
      <c r="Y47" s="7" t="s">
        <v>35</v>
      </c>
      <c r="Z47" s="7" t="s">
        <v>34</v>
      </c>
      <c r="AA47" s="7" t="s">
        <v>34</v>
      </c>
      <c r="AB47" s="7" t="s">
        <v>34</v>
      </c>
      <c r="AC47" s="7" t="s">
        <v>34</v>
      </c>
      <c r="AD47" s="7" t="s">
        <v>34</v>
      </c>
      <c r="AE47" s="7" t="s">
        <v>35</v>
      </c>
      <c r="AF47" s="7" t="s">
        <v>35</v>
      </c>
      <c r="AG47" s="7" t="s">
        <v>34</v>
      </c>
      <c r="AH47" s="7" t="s">
        <v>34</v>
      </c>
      <c r="AI47" s="7" t="s">
        <v>34</v>
      </c>
      <c r="AJ47" s="11" t="s">
        <v>34</v>
      </c>
      <c r="AK47" s="12" t="s">
        <v>34</v>
      </c>
      <c r="AL47" s="84" t="s">
        <v>33</v>
      </c>
      <c r="AM47" s="85"/>
      <c r="AN47" s="85"/>
      <c r="AO47" s="85"/>
      <c r="AP47" s="86">
        <f>COUNTIFS(G45:AK45,"土",G47:AK47,"作")+COUNTIFS(G45:AK45,"土",G47:AK47,"天")+COUNTIFS(G45:AK45,"土",G47:AK47,"閉")+COUNTIFS(G45:AK45,"日",G47:AK47,"作")+COUNTIFS(G45:AK45,"日",G47:AK47,"天")+COUNTIFS(G45:AK45,"日",G47:AK47,"閉")</f>
        <v>8</v>
      </c>
      <c r="AQ47" s="87"/>
    </row>
    <row r="48" spans="1:43" ht="20.25" customHeight="1" x14ac:dyDescent="0.15">
      <c r="A48" s="73" t="s">
        <v>54</v>
      </c>
      <c r="B48" s="74"/>
      <c r="C48" s="75"/>
      <c r="D48" s="92" t="s">
        <v>7</v>
      </c>
      <c r="E48" s="93"/>
      <c r="F48" s="94"/>
      <c r="G48" s="21">
        <v>1</v>
      </c>
      <c r="H48" s="21">
        <v>2</v>
      </c>
      <c r="I48" s="5">
        <v>3</v>
      </c>
      <c r="J48" s="5">
        <v>4</v>
      </c>
      <c r="K48" s="5">
        <v>5</v>
      </c>
      <c r="L48" s="5">
        <v>6</v>
      </c>
      <c r="M48" s="5">
        <v>7</v>
      </c>
      <c r="N48" s="21">
        <v>8</v>
      </c>
      <c r="O48" s="21">
        <v>9</v>
      </c>
      <c r="P48" s="5">
        <v>10</v>
      </c>
      <c r="Q48" s="21">
        <v>11</v>
      </c>
      <c r="R48" s="5">
        <v>12</v>
      </c>
      <c r="S48" s="5">
        <v>13</v>
      </c>
      <c r="T48" s="5">
        <v>14</v>
      </c>
      <c r="U48" s="21">
        <v>15</v>
      </c>
      <c r="V48" s="21">
        <v>16</v>
      </c>
      <c r="W48" s="5">
        <v>17</v>
      </c>
      <c r="X48" s="5">
        <v>18</v>
      </c>
      <c r="Y48" s="5">
        <v>19</v>
      </c>
      <c r="Z48" s="5">
        <v>20</v>
      </c>
      <c r="AA48" s="5">
        <v>21</v>
      </c>
      <c r="AB48" s="21">
        <v>22</v>
      </c>
      <c r="AC48" s="21">
        <v>23</v>
      </c>
      <c r="AD48" s="21">
        <v>24</v>
      </c>
      <c r="AE48" s="5">
        <v>25</v>
      </c>
      <c r="AF48" s="5">
        <v>26</v>
      </c>
      <c r="AG48" s="5">
        <v>27</v>
      </c>
      <c r="AH48" s="5">
        <v>28</v>
      </c>
      <c r="AI48" s="5"/>
      <c r="AJ48" s="6"/>
      <c r="AK48" s="9"/>
      <c r="AL48" s="88" t="s">
        <v>11</v>
      </c>
      <c r="AM48" s="89"/>
      <c r="AN48" s="89"/>
      <c r="AO48" s="89"/>
      <c r="AP48" s="95">
        <f>COUNTIF(G50:AK50,"工")+COUNTIF(G50:AK50,"休")+COUNTIFS(G50:AK50,"外",G51:AK51,"作")+COUNTIFS(G50:AK50,"外",G51:AK51,"天")+COUNTIFS(G50:AK50,"外",G51:AK51,"閉")</f>
        <v>28</v>
      </c>
      <c r="AQ48" s="96"/>
    </row>
    <row r="49" spans="1:43" ht="20.25" customHeight="1" x14ac:dyDescent="0.15">
      <c r="A49" s="76"/>
      <c r="B49" s="77"/>
      <c r="C49" s="78"/>
      <c r="D49" s="81" t="s">
        <v>6</v>
      </c>
      <c r="E49" s="82"/>
      <c r="F49" s="83"/>
      <c r="G49" s="22" t="s">
        <v>3</v>
      </c>
      <c r="H49" s="22" t="s">
        <v>4</v>
      </c>
      <c r="I49" s="7" t="s">
        <v>5</v>
      </c>
      <c r="J49" s="7" t="s">
        <v>0</v>
      </c>
      <c r="K49" s="7" t="s">
        <v>1</v>
      </c>
      <c r="L49" s="7" t="s">
        <v>12</v>
      </c>
      <c r="M49" s="7" t="s">
        <v>2</v>
      </c>
      <c r="N49" s="22" t="s">
        <v>3</v>
      </c>
      <c r="O49" s="22" t="s">
        <v>4</v>
      </c>
      <c r="P49" s="7" t="s">
        <v>5</v>
      </c>
      <c r="Q49" s="22" t="s">
        <v>0</v>
      </c>
      <c r="R49" s="7" t="s">
        <v>1</v>
      </c>
      <c r="S49" s="7" t="s">
        <v>12</v>
      </c>
      <c r="T49" s="7" t="s">
        <v>2</v>
      </c>
      <c r="U49" s="22" t="s">
        <v>3</v>
      </c>
      <c r="V49" s="22" t="s">
        <v>4</v>
      </c>
      <c r="W49" s="7" t="s">
        <v>5</v>
      </c>
      <c r="X49" s="7" t="s">
        <v>0</v>
      </c>
      <c r="Y49" s="7" t="s">
        <v>1</v>
      </c>
      <c r="Z49" s="7" t="s">
        <v>12</v>
      </c>
      <c r="AA49" s="7" t="s">
        <v>2</v>
      </c>
      <c r="AB49" s="22" t="s">
        <v>3</v>
      </c>
      <c r="AC49" s="22" t="s">
        <v>4</v>
      </c>
      <c r="AD49" s="22" t="s">
        <v>5</v>
      </c>
      <c r="AE49" s="7" t="s">
        <v>0</v>
      </c>
      <c r="AF49" s="7" t="s">
        <v>1</v>
      </c>
      <c r="AG49" s="7" t="s">
        <v>12</v>
      </c>
      <c r="AH49" s="7" t="s">
        <v>2</v>
      </c>
      <c r="AI49" s="7"/>
      <c r="AJ49" s="7"/>
      <c r="AK49" s="8"/>
      <c r="AL49" s="88" t="s">
        <v>8</v>
      </c>
      <c r="AM49" s="89"/>
      <c r="AN49" s="89"/>
      <c r="AO49" s="89"/>
      <c r="AP49" s="90">
        <f>COUNTIF(G51:AK51,"閉")+COUNTIF(G51:AK51,"天")</f>
        <v>10</v>
      </c>
      <c r="AQ49" s="91"/>
    </row>
    <row r="50" spans="1:43" ht="20.25" customHeight="1" x14ac:dyDescent="0.15">
      <c r="A50" s="49"/>
      <c r="B50" s="52" t="s">
        <v>42</v>
      </c>
      <c r="C50" s="50" t="str">
        <f>IFERROR(IF(AP50&lt;$M$58,"×","○"),"")</f>
        <v>○</v>
      </c>
      <c r="D50" s="81" t="s">
        <v>24</v>
      </c>
      <c r="E50" s="82"/>
      <c r="F50" s="83"/>
      <c r="G50" s="7" t="s">
        <v>37</v>
      </c>
      <c r="H50" s="7" t="s">
        <v>37</v>
      </c>
      <c r="I50" s="7" t="s">
        <v>36</v>
      </c>
      <c r="J50" s="7" t="s">
        <v>36</v>
      </c>
      <c r="K50" s="7" t="s">
        <v>36</v>
      </c>
      <c r="L50" s="7" t="s">
        <v>36</v>
      </c>
      <c r="M50" s="7" t="s">
        <v>36</v>
      </c>
      <c r="N50" s="7" t="s">
        <v>37</v>
      </c>
      <c r="O50" s="7" t="s">
        <v>37</v>
      </c>
      <c r="P50" s="7" t="s">
        <v>36</v>
      </c>
      <c r="Q50" s="7" t="s">
        <v>37</v>
      </c>
      <c r="R50" s="7" t="s">
        <v>36</v>
      </c>
      <c r="S50" s="7" t="s">
        <v>36</v>
      </c>
      <c r="T50" s="7" t="s">
        <v>36</v>
      </c>
      <c r="U50" s="7" t="s">
        <v>37</v>
      </c>
      <c r="V50" s="7" t="s">
        <v>37</v>
      </c>
      <c r="W50" s="7" t="s">
        <v>36</v>
      </c>
      <c r="X50" s="7" t="s">
        <v>36</v>
      </c>
      <c r="Y50" s="7" t="s">
        <v>36</v>
      </c>
      <c r="Z50" s="7" t="s">
        <v>36</v>
      </c>
      <c r="AA50" s="7" t="s">
        <v>36</v>
      </c>
      <c r="AB50" s="7" t="s">
        <v>37</v>
      </c>
      <c r="AC50" s="7" t="s">
        <v>37</v>
      </c>
      <c r="AD50" s="7" t="s">
        <v>37</v>
      </c>
      <c r="AE50" s="7" t="s">
        <v>36</v>
      </c>
      <c r="AF50" s="7" t="s">
        <v>36</v>
      </c>
      <c r="AG50" s="7" t="s">
        <v>36</v>
      </c>
      <c r="AH50" s="7" t="s">
        <v>36</v>
      </c>
      <c r="AI50" s="7"/>
      <c r="AJ50" s="7"/>
      <c r="AK50" s="7"/>
      <c r="AL50" s="88" t="s">
        <v>21</v>
      </c>
      <c r="AM50" s="89"/>
      <c r="AN50" s="89"/>
      <c r="AO50" s="89"/>
      <c r="AP50" s="79">
        <f>AP49/AP48</f>
        <v>0.35714285714285715</v>
      </c>
      <c r="AQ50" s="80"/>
    </row>
    <row r="51" spans="1:43" ht="20.25" customHeight="1" thickBot="1" x14ac:dyDescent="0.2">
      <c r="A51" s="57"/>
      <c r="B51" s="53" t="s">
        <v>43</v>
      </c>
      <c r="C51" s="51" t="str">
        <f>IF(AP51=0,"",IF(AP49&lt;AP51,"×","○"))</f>
        <v>○</v>
      </c>
      <c r="D51" s="81" t="s">
        <v>25</v>
      </c>
      <c r="E51" s="82"/>
      <c r="F51" s="83"/>
      <c r="G51" s="7" t="s">
        <v>35</v>
      </c>
      <c r="H51" s="7" t="s">
        <v>35</v>
      </c>
      <c r="I51" s="7" t="s">
        <v>34</v>
      </c>
      <c r="J51" s="7" t="s">
        <v>34</v>
      </c>
      <c r="K51" s="7" t="s">
        <v>34</v>
      </c>
      <c r="L51" s="7" t="s">
        <v>34</v>
      </c>
      <c r="M51" s="7" t="s">
        <v>34</v>
      </c>
      <c r="N51" s="7" t="s">
        <v>35</v>
      </c>
      <c r="O51" s="7" t="s">
        <v>35</v>
      </c>
      <c r="P51" s="7" t="s">
        <v>34</v>
      </c>
      <c r="Q51" s="7" t="s">
        <v>35</v>
      </c>
      <c r="R51" s="7" t="s">
        <v>34</v>
      </c>
      <c r="S51" s="7" t="s">
        <v>34</v>
      </c>
      <c r="T51" s="7" t="s">
        <v>34</v>
      </c>
      <c r="U51" s="7" t="s">
        <v>35</v>
      </c>
      <c r="V51" s="7" t="s">
        <v>35</v>
      </c>
      <c r="W51" s="7" t="s">
        <v>34</v>
      </c>
      <c r="X51" s="7" t="s">
        <v>34</v>
      </c>
      <c r="Y51" s="7" t="s">
        <v>34</v>
      </c>
      <c r="Z51" s="7" t="s">
        <v>34</v>
      </c>
      <c r="AA51" s="7" t="s">
        <v>34</v>
      </c>
      <c r="AB51" s="7" t="s">
        <v>35</v>
      </c>
      <c r="AC51" s="7" t="s">
        <v>35</v>
      </c>
      <c r="AD51" s="7" t="s">
        <v>35</v>
      </c>
      <c r="AE51" s="7" t="s">
        <v>34</v>
      </c>
      <c r="AF51" s="7" t="s">
        <v>34</v>
      </c>
      <c r="AG51" s="7" t="s">
        <v>34</v>
      </c>
      <c r="AH51" s="7" t="s">
        <v>34</v>
      </c>
      <c r="AI51" s="11"/>
      <c r="AJ51" s="11"/>
      <c r="AK51" s="12"/>
      <c r="AL51" s="84" t="s">
        <v>33</v>
      </c>
      <c r="AM51" s="85"/>
      <c r="AN51" s="85"/>
      <c r="AO51" s="85"/>
      <c r="AP51" s="86">
        <f>COUNTIFS(G49:AK49,"土",G51:AK51,"作")+COUNTIFS(G49:AK49,"土",G51:AK51,"天")+COUNTIFS(G49:AK49,"土",G51:AK51,"閉")+COUNTIFS(G49:AK49,"日",G51:AK51,"作")+COUNTIFS(G49:AK49,"日",G51:AK51,"天")+COUNTIFS(G49:AK49,"日",G51:AK51,"閉")</f>
        <v>8</v>
      </c>
      <c r="AQ51" s="87"/>
    </row>
    <row r="52" spans="1:43" ht="20.25" customHeight="1" x14ac:dyDescent="0.15">
      <c r="A52" s="73" t="s">
        <v>55</v>
      </c>
      <c r="B52" s="74"/>
      <c r="C52" s="75"/>
      <c r="D52" s="92" t="s">
        <v>7</v>
      </c>
      <c r="E52" s="93"/>
      <c r="F52" s="94"/>
      <c r="G52" s="21">
        <v>1</v>
      </c>
      <c r="H52" s="21">
        <v>2</v>
      </c>
      <c r="I52" s="5">
        <v>3</v>
      </c>
      <c r="J52" s="5">
        <v>4</v>
      </c>
      <c r="K52" s="5">
        <v>5</v>
      </c>
      <c r="L52" s="5">
        <v>6</v>
      </c>
      <c r="M52" s="5">
        <v>7</v>
      </c>
      <c r="N52" s="21">
        <v>8</v>
      </c>
      <c r="O52" s="21">
        <v>9</v>
      </c>
      <c r="P52" s="5">
        <v>10</v>
      </c>
      <c r="Q52" s="5">
        <v>11</v>
      </c>
      <c r="R52" s="5">
        <v>12</v>
      </c>
      <c r="S52" s="5">
        <v>13</v>
      </c>
      <c r="T52" s="5">
        <v>14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/>
      <c r="AJ52" s="6"/>
      <c r="AK52" s="9"/>
      <c r="AL52" s="88" t="s">
        <v>11</v>
      </c>
      <c r="AM52" s="89"/>
      <c r="AN52" s="89"/>
      <c r="AO52" s="89"/>
      <c r="AP52" s="95">
        <f>COUNTIF(G54:AK54,"工")+COUNTIF(G54:AK54,"休")+COUNTIFS(G54:AK54,"外",G55:AK55,"作")+COUNTIFS(G54:AK54,"外",G55:AK55,"天")+COUNTIFS(G54:AK54,"外",G55:AK55,"閉")</f>
        <v>14</v>
      </c>
      <c r="AQ52" s="96"/>
    </row>
    <row r="53" spans="1:43" ht="20.25" customHeight="1" x14ac:dyDescent="0.15">
      <c r="A53" s="76"/>
      <c r="B53" s="77"/>
      <c r="C53" s="78"/>
      <c r="D53" s="81" t="s">
        <v>6</v>
      </c>
      <c r="E53" s="82"/>
      <c r="F53" s="83"/>
      <c r="G53" s="22" t="s">
        <v>3</v>
      </c>
      <c r="H53" s="22" t="s">
        <v>4</v>
      </c>
      <c r="I53" s="7" t="s">
        <v>5</v>
      </c>
      <c r="J53" s="7" t="s">
        <v>0</v>
      </c>
      <c r="K53" s="7" t="s">
        <v>1</v>
      </c>
      <c r="L53" s="7" t="s">
        <v>12</v>
      </c>
      <c r="M53" s="7" t="s">
        <v>2</v>
      </c>
      <c r="N53" s="22" t="s">
        <v>3</v>
      </c>
      <c r="O53" s="22" t="s">
        <v>4</v>
      </c>
      <c r="P53" s="7" t="s">
        <v>5</v>
      </c>
      <c r="Q53" s="7" t="s">
        <v>0</v>
      </c>
      <c r="R53" s="7" t="s">
        <v>1</v>
      </c>
      <c r="S53" s="7" t="s">
        <v>12</v>
      </c>
      <c r="T53" s="7" t="s">
        <v>2</v>
      </c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88" t="s">
        <v>8</v>
      </c>
      <c r="AM53" s="89"/>
      <c r="AN53" s="89"/>
      <c r="AO53" s="89"/>
      <c r="AP53" s="90">
        <f>COUNTIF(G55:AK55,"閉")+COUNTIF(G55:AK55,"天")</f>
        <v>4</v>
      </c>
      <c r="AQ53" s="91"/>
    </row>
    <row r="54" spans="1:43" ht="20.25" customHeight="1" x14ac:dyDescent="0.15">
      <c r="A54" s="49"/>
      <c r="B54" s="52" t="s">
        <v>42</v>
      </c>
      <c r="C54" s="50" t="str">
        <f>IFERROR(IF(AP54&lt;$M$58,"×","○"),"")</f>
        <v>○</v>
      </c>
      <c r="D54" s="81" t="s">
        <v>24</v>
      </c>
      <c r="E54" s="82"/>
      <c r="F54" s="83"/>
      <c r="G54" s="7" t="s">
        <v>37</v>
      </c>
      <c r="H54" s="7" t="s">
        <v>37</v>
      </c>
      <c r="I54" s="7" t="s">
        <v>36</v>
      </c>
      <c r="J54" s="7" t="s">
        <v>36</v>
      </c>
      <c r="K54" s="7" t="s">
        <v>36</v>
      </c>
      <c r="L54" s="7" t="s">
        <v>36</v>
      </c>
      <c r="M54" s="7" t="s">
        <v>36</v>
      </c>
      <c r="N54" s="7" t="s">
        <v>37</v>
      </c>
      <c r="O54" s="7" t="s">
        <v>37</v>
      </c>
      <c r="P54" s="7" t="s">
        <v>36</v>
      </c>
      <c r="Q54" s="7" t="s">
        <v>36</v>
      </c>
      <c r="R54" s="7" t="s">
        <v>36</v>
      </c>
      <c r="S54" s="7" t="s">
        <v>36</v>
      </c>
      <c r="T54" s="7" t="s">
        <v>36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88" t="s">
        <v>21</v>
      </c>
      <c r="AM54" s="89"/>
      <c r="AN54" s="89"/>
      <c r="AO54" s="89"/>
      <c r="AP54" s="79">
        <f>AP53/AP52</f>
        <v>0.2857142857142857</v>
      </c>
      <c r="AQ54" s="80"/>
    </row>
    <row r="55" spans="1:43" ht="20.25" customHeight="1" thickBot="1" x14ac:dyDescent="0.2">
      <c r="A55" s="54"/>
      <c r="B55" s="53" t="s">
        <v>43</v>
      </c>
      <c r="C55" s="51" t="str">
        <f>IF(AP55=0,"",IF(AP53&lt;AP55,"×","○"))</f>
        <v>○</v>
      </c>
      <c r="D55" s="81" t="s">
        <v>25</v>
      </c>
      <c r="E55" s="82"/>
      <c r="F55" s="83"/>
      <c r="G55" s="11" t="s">
        <v>35</v>
      </c>
      <c r="H55" s="11" t="s">
        <v>35</v>
      </c>
      <c r="I55" s="11" t="s">
        <v>34</v>
      </c>
      <c r="J55" s="11" t="s">
        <v>34</v>
      </c>
      <c r="K55" s="11" t="s">
        <v>34</v>
      </c>
      <c r="L55" s="11" t="s">
        <v>34</v>
      </c>
      <c r="M55" s="11" t="s">
        <v>34</v>
      </c>
      <c r="N55" s="11" t="s">
        <v>35</v>
      </c>
      <c r="O55" s="11" t="s">
        <v>35</v>
      </c>
      <c r="P55" s="11" t="s">
        <v>34</v>
      </c>
      <c r="Q55" s="11" t="s">
        <v>34</v>
      </c>
      <c r="R55" s="11" t="s">
        <v>34</v>
      </c>
      <c r="S55" s="11" t="s">
        <v>34</v>
      </c>
      <c r="T55" s="11" t="s">
        <v>34</v>
      </c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84" t="s">
        <v>33</v>
      </c>
      <c r="AM55" s="85"/>
      <c r="AN55" s="85"/>
      <c r="AO55" s="85"/>
      <c r="AP55" s="86">
        <f>COUNTIFS(G53:AK53,"土",G55:AK55,"作")+COUNTIFS(G53:AK53,"土",G55:AK55,"天")+COUNTIFS(G53:AK53,"土",G55:AK55,"閉")+COUNTIFS(G53:AK53,"日",G55:AK55,"作")+COUNTIFS(G53:AK53,"日",G55:AK55,"天")+COUNTIFS(G53:AK53,"日",G55:AK55,"閉")</f>
        <v>4</v>
      </c>
      <c r="AQ55" s="87"/>
    </row>
    <row r="56" spans="1:43" s="32" customFormat="1" ht="15" thickBot="1" x14ac:dyDescent="0.2">
      <c r="A56" s="14"/>
      <c r="B56" s="39"/>
      <c r="G56" s="112"/>
      <c r="H56" s="112"/>
      <c r="I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1:43" s="32" customFormat="1" ht="15" thickBot="1" x14ac:dyDescent="0.2">
      <c r="A57" s="14"/>
      <c r="B57" s="60" t="s">
        <v>56</v>
      </c>
      <c r="G57" s="59"/>
      <c r="H57" s="66" t="s">
        <v>65</v>
      </c>
      <c r="I57" s="115" t="str">
        <f>IF(F59=0,"達成","未達成")</f>
        <v>達成</v>
      </c>
      <c r="J57" s="116"/>
      <c r="K57" s="117"/>
      <c r="M57" s="70"/>
      <c r="N57" s="70"/>
      <c r="O57" s="70"/>
      <c r="P57" s="60" t="s">
        <v>57</v>
      </c>
      <c r="Q57" s="70"/>
      <c r="R57" s="70"/>
      <c r="S57" s="70"/>
      <c r="T57" s="70"/>
      <c r="U57" s="70"/>
      <c r="V57" s="70"/>
      <c r="W57" s="70"/>
      <c r="X57" s="70"/>
      <c r="Y57" s="70"/>
      <c r="Z57" s="66" t="s">
        <v>65</v>
      </c>
      <c r="AA57" s="115" t="str">
        <f>IF(I57="達成","達成",IF(Y60&gt;=Y61,"達成",IF(AM60="〇","達成","未達成")))</f>
        <v>達成</v>
      </c>
      <c r="AB57" s="116"/>
      <c r="AC57" s="117"/>
      <c r="AD57" s="70"/>
      <c r="AE57" s="70"/>
      <c r="AF57" s="70"/>
      <c r="AG57" s="70"/>
    </row>
    <row r="58" spans="1:43" s="32" customFormat="1" ht="14.25" x14ac:dyDescent="0.15">
      <c r="A58" s="14"/>
      <c r="B58" s="60" t="s">
        <v>58</v>
      </c>
      <c r="F58" s="32">
        <v>12</v>
      </c>
      <c r="G58" s="59" t="s">
        <v>59</v>
      </c>
      <c r="H58" s="59"/>
      <c r="I58" s="70"/>
      <c r="M58" s="70"/>
      <c r="N58" s="70"/>
      <c r="O58" s="70"/>
      <c r="P58" s="70"/>
      <c r="Q58" s="32" t="s">
        <v>11</v>
      </c>
      <c r="R58" s="70"/>
      <c r="S58" s="70"/>
      <c r="T58" s="70"/>
      <c r="U58" s="70"/>
      <c r="V58" s="70"/>
      <c r="Y58" s="118">
        <f>SUMIF(AL:AL,Q58,AP:AP)</f>
        <v>325</v>
      </c>
      <c r="Z58" s="118"/>
      <c r="AA58" s="70" t="s">
        <v>10</v>
      </c>
      <c r="AB58" s="70"/>
      <c r="AC58" s="70"/>
      <c r="AD58" s="60" t="s">
        <v>67</v>
      </c>
      <c r="AE58" s="72"/>
      <c r="AM58" s="118">
        <f>SUMIF(AL:AL,AD58,AP:AP)</f>
        <v>93</v>
      </c>
      <c r="AN58" s="118"/>
      <c r="AO58" s="72" t="s">
        <v>10</v>
      </c>
    </row>
    <row r="59" spans="1:43" s="32" customFormat="1" ht="14.25" x14ac:dyDescent="0.15">
      <c r="B59" s="60" t="s">
        <v>60</v>
      </c>
      <c r="F59" s="32">
        <v>0</v>
      </c>
      <c r="G59" s="59" t="s">
        <v>59</v>
      </c>
      <c r="H59" s="61"/>
      <c r="I59" s="70"/>
      <c r="M59" s="70"/>
      <c r="N59" s="70"/>
      <c r="O59" s="70"/>
      <c r="P59" s="70"/>
      <c r="Q59" s="32" t="s">
        <v>9</v>
      </c>
      <c r="R59" s="70"/>
      <c r="S59" s="70"/>
      <c r="T59" s="70"/>
      <c r="U59" s="70"/>
      <c r="V59" s="70"/>
      <c r="Y59" s="118">
        <f>SUMIF(AL:AL,Q59,AP:AP)</f>
        <v>106</v>
      </c>
      <c r="Z59" s="118"/>
      <c r="AA59" s="70" t="s">
        <v>10</v>
      </c>
      <c r="AB59" s="70"/>
      <c r="AC59" s="70"/>
      <c r="AD59" s="32" t="str">
        <f>Q59</f>
        <v>現場閉所日数</v>
      </c>
      <c r="AE59" s="72"/>
      <c r="AK59" s="61"/>
      <c r="AL59" s="61"/>
      <c r="AM59" s="118">
        <f>Y59</f>
        <v>106</v>
      </c>
      <c r="AN59" s="118"/>
      <c r="AO59" s="72" t="s">
        <v>10</v>
      </c>
    </row>
    <row r="60" spans="1:43" s="32" customFormat="1" ht="14.25" x14ac:dyDescent="0.15">
      <c r="B60" s="60"/>
      <c r="G60" s="119"/>
      <c r="H60" s="119"/>
      <c r="I60" s="70"/>
      <c r="J60" s="70"/>
      <c r="K60" s="70"/>
      <c r="L60" s="70"/>
      <c r="Q60" s="60" t="s">
        <v>63</v>
      </c>
      <c r="R60" s="70"/>
      <c r="S60" s="70"/>
      <c r="T60" s="70"/>
      <c r="V60" s="70"/>
      <c r="W60" s="70"/>
      <c r="X60" s="70"/>
      <c r="Y60" s="119">
        <f>Y59/Y58*100</f>
        <v>32.615384615384613</v>
      </c>
      <c r="Z60" s="119"/>
      <c r="AA60" s="70" t="s">
        <v>32</v>
      </c>
      <c r="AB60" s="70"/>
      <c r="AC60" s="70"/>
      <c r="AD60" s="60" t="s">
        <v>66</v>
      </c>
      <c r="AE60" s="72"/>
      <c r="AF60" s="72"/>
      <c r="AM60" s="118" t="str">
        <f>IF(AM59&gt;=AM58,"〇","×")</f>
        <v>〇</v>
      </c>
      <c r="AN60" s="118"/>
    </row>
    <row r="61" spans="1:43" s="32" customFormat="1" ht="14.25" x14ac:dyDescent="0.15">
      <c r="A61" s="14"/>
      <c r="B61" s="14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60" t="s">
        <v>64</v>
      </c>
      <c r="R61" s="70"/>
      <c r="S61" s="70"/>
      <c r="T61" s="70"/>
      <c r="V61" s="70"/>
      <c r="W61" s="70"/>
      <c r="Y61" s="119">
        <v>28.5</v>
      </c>
      <c r="Z61" s="119"/>
      <c r="AA61" s="70" t="s">
        <v>32</v>
      </c>
      <c r="AB61" s="70"/>
      <c r="AC61" s="70"/>
      <c r="AD61" s="70"/>
      <c r="AE61" s="70"/>
      <c r="AF61" s="70"/>
      <c r="AG61" s="70"/>
    </row>
  </sheetData>
  <mergeCells count="178">
    <mergeCell ref="I57:K57"/>
    <mergeCell ref="AA57:AC57"/>
    <mergeCell ref="Y58:Z58"/>
    <mergeCell ref="Y59:Z59"/>
    <mergeCell ref="G60:H60"/>
    <mergeCell ref="Y60:Z60"/>
    <mergeCell ref="Y61:Z61"/>
    <mergeCell ref="AL15:AO15"/>
    <mergeCell ref="AP15:AQ15"/>
    <mergeCell ref="AL21:AO21"/>
    <mergeCell ref="AL27:AO27"/>
    <mergeCell ref="AL25:AO25"/>
    <mergeCell ref="AL24:AO24"/>
    <mergeCell ref="AL20:AO20"/>
    <mergeCell ref="AL18:AO18"/>
    <mergeCell ref="AL26:AO26"/>
    <mergeCell ref="AP52:AQ52"/>
    <mergeCell ref="AM58:AN58"/>
    <mergeCell ref="AM59:AN59"/>
    <mergeCell ref="AM60:AN60"/>
    <mergeCell ref="AP42:AQ42"/>
    <mergeCell ref="AL50:AO50"/>
    <mergeCell ref="AP50:AQ50"/>
    <mergeCell ref="AL13:AO13"/>
    <mergeCell ref="AP13:AQ13"/>
    <mergeCell ref="AL12:AO12"/>
    <mergeCell ref="AP12:AQ12"/>
    <mergeCell ref="G56:H56"/>
    <mergeCell ref="AP18:AQ18"/>
    <mergeCell ref="AL19:AO19"/>
    <mergeCell ref="AP19:AQ19"/>
    <mergeCell ref="AL17:AO17"/>
    <mergeCell ref="AP17:AQ17"/>
    <mergeCell ref="AL16:AO16"/>
    <mergeCell ref="AP16:AQ16"/>
    <mergeCell ref="AP26:AQ26"/>
    <mergeCell ref="AP22:AQ22"/>
    <mergeCell ref="AP23:AQ23"/>
    <mergeCell ref="AP27:AQ27"/>
    <mergeCell ref="AP25:AQ25"/>
    <mergeCell ref="AP24:AQ24"/>
    <mergeCell ref="AP21:AQ21"/>
    <mergeCell ref="AP20:AQ20"/>
    <mergeCell ref="AL28:AO28"/>
    <mergeCell ref="AP28:AQ28"/>
    <mergeCell ref="AL22:AO22"/>
    <mergeCell ref="AL23:AO23"/>
    <mergeCell ref="E4:J4"/>
    <mergeCell ref="E5:J5"/>
    <mergeCell ref="AL10:AO10"/>
    <mergeCell ref="AL11:AO11"/>
    <mergeCell ref="AP10:AQ10"/>
    <mergeCell ref="AP11:AQ11"/>
    <mergeCell ref="E3:AA3"/>
    <mergeCell ref="E6:AA6"/>
    <mergeCell ref="AL14:AO14"/>
    <mergeCell ref="AP14:AQ14"/>
    <mergeCell ref="AL9:AO9"/>
    <mergeCell ref="AP9:AQ9"/>
    <mergeCell ref="AL8:AO8"/>
    <mergeCell ref="AP8:AQ8"/>
    <mergeCell ref="AC3:AI3"/>
    <mergeCell ref="AJ3:AP3"/>
    <mergeCell ref="AD5:AI5"/>
    <mergeCell ref="AD6:AI6"/>
    <mergeCell ref="AK4:AP4"/>
    <mergeCell ref="AK5:AP5"/>
    <mergeCell ref="AK6:AP6"/>
    <mergeCell ref="D12:F12"/>
    <mergeCell ref="D13:F13"/>
    <mergeCell ref="D14:F14"/>
    <mergeCell ref="D15:F15"/>
    <mergeCell ref="D8:F8"/>
    <mergeCell ref="D9:F9"/>
    <mergeCell ref="D10:F10"/>
    <mergeCell ref="D11:F11"/>
    <mergeCell ref="A8:C9"/>
    <mergeCell ref="A12:C13"/>
    <mergeCell ref="D27:F27"/>
    <mergeCell ref="D20:F20"/>
    <mergeCell ref="D21:F21"/>
    <mergeCell ref="D22:F22"/>
    <mergeCell ref="A16:C17"/>
    <mergeCell ref="A20:C21"/>
    <mergeCell ref="A24:C25"/>
    <mergeCell ref="D23:F23"/>
    <mergeCell ref="D16:F16"/>
    <mergeCell ref="D17:F17"/>
    <mergeCell ref="D18:F18"/>
    <mergeCell ref="D19:F19"/>
    <mergeCell ref="D24:F24"/>
    <mergeCell ref="D25:F25"/>
    <mergeCell ref="D26:F26"/>
    <mergeCell ref="D32:F32"/>
    <mergeCell ref="D33:F33"/>
    <mergeCell ref="D34:F34"/>
    <mergeCell ref="AL34:AO34"/>
    <mergeCell ref="AP34:AQ34"/>
    <mergeCell ref="D35:F35"/>
    <mergeCell ref="D28:F28"/>
    <mergeCell ref="D29:F29"/>
    <mergeCell ref="D30:F30"/>
    <mergeCell ref="AL30:AO30"/>
    <mergeCell ref="AP30:AQ30"/>
    <mergeCell ref="D31:F31"/>
    <mergeCell ref="AL31:AO31"/>
    <mergeCell ref="AP31:AQ31"/>
    <mergeCell ref="AL29:AO29"/>
    <mergeCell ref="AL35:AO35"/>
    <mergeCell ref="AP35:AQ35"/>
    <mergeCell ref="AL33:AO33"/>
    <mergeCell ref="AP33:AQ33"/>
    <mergeCell ref="AL32:AO32"/>
    <mergeCell ref="AP32:AQ32"/>
    <mergeCell ref="AP29:AQ29"/>
    <mergeCell ref="D37:F37"/>
    <mergeCell ref="D38:F38"/>
    <mergeCell ref="AL38:AO38"/>
    <mergeCell ref="AP38:AQ38"/>
    <mergeCell ref="D39:F39"/>
    <mergeCell ref="AL39:AO39"/>
    <mergeCell ref="AP39:AQ39"/>
    <mergeCell ref="AL37:AO37"/>
    <mergeCell ref="AL43:AO43"/>
    <mergeCell ref="AP43:AQ43"/>
    <mergeCell ref="AL41:AO41"/>
    <mergeCell ref="AP41:AQ41"/>
    <mergeCell ref="AL40:AO40"/>
    <mergeCell ref="AP40:AQ40"/>
    <mergeCell ref="AP37:AQ37"/>
    <mergeCell ref="D51:F51"/>
    <mergeCell ref="A52:C53"/>
    <mergeCell ref="AL36:AO36"/>
    <mergeCell ref="AP36:AQ36"/>
    <mergeCell ref="AL48:AO48"/>
    <mergeCell ref="AP48:AQ48"/>
    <mergeCell ref="AP45:AQ45"/>
    <mergeCell ref="AL44:AO44"/>
    <mergeCell ref="AP44:AQ44"/>
    <mergeCell ref="D44:F44"/>
    <mergeCell ref="D45:F45"/>
    <mergeCell ref="D46:F46"/>
    <mergeCell ref="AL46:AO46"/>
    <mergeCell ref="AP46:AQ46"/>
    <mergeCell ref="D47:F47"/>
    <mergeCell ref="AL47:AO47"/>
    <mergeCell ref="AP47:AQ47"/>
    <mergeCell ref="AL45:AO45"/>
    <mergeCell ref="D40:F40"/>
    <mergeCell ref="D41:F41"/>
    <mergeCell ref="D42:F42"/>
    <mergeCell ref="AL42:AO42"/>
    <mergeCell ref="D43:F43"/>
    <mergeCell ref="D36:F36"/>
    <mergeCell ref="A28:C29"/>
    <mergeCell ref="A32:C33"/>
    <mergeCell ref="A36:C37"/>
    <mergeCell ref="A40:C41"/>
    <mergeCell ref="A44:C45"/>
    <mergeCell ref="A48:C49"/>
    <mergeCell ref="AP54:AQ54"/>
    <mergeCell ref="D55:F55"/>
    <mergeCell ref="AL55:AO55"/>
    <mergeCell ref="AP55:AQ55"/>
    <mergeCell ref="AL53:AO53"/>
    <mergeCell ref="AP53:AQ53"/>
    <mergeCell ref="D52:F52"/>
    <mergeCell ref="D53:F53"/>
    <mergeCell ref="D54:F54"/>
    <mergeCell ref="AL54:AO54"/>
    <mergeCell ref="AL52:AO52"/>
    <mergeCell ref="AL51:AO51"/>
    <mergeCell ref="AP51:AQ51"/>
    <mergeCell ref="AL49:AO49"/>
    <mergeCell ref="AP49:AQ49"/>
    <mergeCell ref="D48:F48"/>
    <mergeCell ref="D49:F49"/>
    <mergeCell ref="D50:F50"/>
  </mergeCells>
  <phoneticPr fontId="3"/>
  <conditionalFormatting sqref="G11:AK11">
    <cfRule type="containsText" dxfId="578" priority="60" operator="containsText" text="作">
      <formula>NOT(ISERROR(SEARCH("作",G11)))</formula>
    </cfRule>
    <cfRule type="containsText" dxfId="577" priority="62" operator="containsText" text="天">
      <formula>NOT(ISERROR(SEARCH("天",G11)))</formula>
    </cfRule>
    <cfRule type="containsText" dxfId="576" priority="64" operator="containsText" text="閉">
      <formula>NOT(ISERROR(SEARCH("閉",G11)))</formula>
    </cfRule>
  </conditionalFormatting>
  <conditionalFormatting sqref="G10:AK10">
    <cfRule type="containsText" dxfId="575" priority="63" operator="containsText" text="工">
      <formula>NOT(ISERROR(SEARCH("工",G10)))</formula>
    </cfRule>
    <cfRule type="containsText" dxfId="574" priority="65" operator="containsText" text="休">
      <formula>NOT(ISERROR(SEARCH("休",G10)))</formula>
    </cfRule>
  </conditionalFormatting>
  <conditionalFormatting sqref="G15:AK15">
    <cfRule type="containsText" dxfId="573" priority="55" operator="containsText" text="作">
      <formula>NOT(ISERROR(SEARCH("作",G15)))</formula>
    </cfRule>
    <cfRule type="containsText" dxfId="572" priority="56" operator="containsText" text="天">
      <formula>NOT(ISERROR(SEARCH("天",G15)))</formula>
    </cfRule>
    <cfRule type="containsText" dxfId="571" priority="58" operator="containsText" text="閉">
      <formula>NOT(ISERROR(SEARCH("閉",G15)))</formula>
    </cfRule>
  </conditionalFormatting>
  <conditionalFormatting sqref="G14:AK14">
    <cfRule type="containsText" dxfId="570" priority="57" operator="containsText" text="工">
      <formula>NOT(ISERROR(SEARCH("工",G14)))</formula>
    </cfRule>
    <cfRule type="containsText" dxfId="569" priority="59" operator="containsText" text="休">
      <formula>NOT(ISERROR(SEARCH("休",G14)))</formula>
    </cfRule>
  </conditionalFormatting>
  <conditionalFormatting sqref="G19:AK19">
    <cfRule type="containsText" dxfId="568" priority="50" operator="containsText" text="作">
      <formula>NOT(ISERROR(SEARCH("作",G19)))</formula>
    </cfRule>
    <cfRule type="containsText" dxfId="567" priority="51" operator="containsText" text="天">
      <formula>NOT(ISERROR(SEARCH("天",G19)))</formula>
    </cfRule>
    <cfRule type="containsText" dxfId="566" priority="53" operator="containsText" text="閉">
      <formula>NOT(ISERROR(SEARCH("閉",G19)))</formula>
    </cfRule>
  </conditionalFormatting>
  <conditionalFormatting sqref="G18:AK18">
    <cfRule type="containsText" dxfId="565" priority="52" operator="containsText" text="工">
      <formula>NOT(ISERROR(SEARCH("工",G18)))</formula>
    </cfRule>
    <cfRule type="containsText" dxfId="564" priority="54" operator="containsText" text="休">
      <formula>NOT(ISERROR(SEARCH("休",G18)))</formula>
    </cfRule>
  </conditionalFormatting>
  <conditionalFormatting sqref="G23:AK23">
    <cfRule type="containsText" dxfId="563" priority="45" operator="containsText" text="作">
      <formula>NOT(ISERROR(SEARCH("作",G23)))</formula>
    </cfRule>
    <cfRule type="containsText" dxfId="562" priority="46" operator="containsText" text="天">
      <formula>NOT(ISERROR(SEARCH("天",G23)))</formula>
    </cfRule>
    <cfRule type="containsText" dxfId="561" priority="48" operator="containsText" text="閉">
      <formula>NOT(ISERROR(SEARCH("閉",G23)))</formula>
    </cfRule>
  </conditionalFormatting>
  <conditionalFormatting sqref="G22:AK22">
    <cfRule type="containsText" dxfId="560" priority="47" operator="containsText" text="工">
      <formula>NOT(ISERROR(SEARCH("工",G22)))</formula>
    </cfRule>
    <cfRule type="containsText" dxfId="559" priority="49" operator="containsText" text="休">
      <formula>NOT(ISERROR(SEARCH("休",G22)))</formula>
    </cfRule>
  </conditionalFormatting>
  <conditionalFormatting sqref="G27:AK27">
    <cfRule type="containsText" dxfId="558" priority="40" operator="containsText" text="作">
      <formula>NOT(ISERROR(SEARCH("作",G27)))</formula>
    </cfRule>
    <cfRule type="containsText" dxfId="557" priority="41" operator="containsText" text="天">
      <formula>NOT(ISERROR(SEARCH("天",G27)))</formula>
    </cfRule>
    <cfRule type="containsText" dxfId="556" priority="43" operator="containsText" text="閉">
      <formula>NOT(ISERROR(SEARCH("閉",G27)))</formula>
    </cfRule>
  </conditionalFormatting>
  <conditionalFormatting sqref="G26:AK26">
    <cfRule type="containsText" dxfId="555" priority="42" operator="containsText" text="工">
      <formula>NOT(ISERROR(SEARCH("工",G26)))</formula>
    </cfRule>
    <cfRule type="containsText" dxfId="554" priority="44" operator="containsText" text="休">
      <formula>NOT(ISERROR(SEARCH("休",G26)))</formula>
    </cfRule>
  </conditionalFormatting>
  <conditionalFormatting sqref="G31:AK31">
    <cfRule type="containsText" dxfId="553" priority="35" operator="containsText" text="作">
      <formula>NOT(ISERROR(SEARCH("作",G31)))</formula>
    </cfRule>
    <cfRule type="containsText" dxfId="552" priority="36" operator="containsText" text="天">
      <formula>NOT(ISERROR(SEARCH("天",G31)))</formula>
    </cfRule>
    <cfRule type="containsText" dxfId="551" priority="38" operator="containsText" text="閉">
      <formula>NOT(ISERROR(SEARCH("閉",G31)))</formula>
    </cfRule>
  </conditionalFormatting>
  <conditionalFormatting sqref="G30:AK30">
    <cfRule type="containsText" dxfId="550" priority="37" operator="containsText" text="工">
      <formula>NOT(ISERROR(SEARCH("工",G30)))</formula>
    </cfRule>
    <cfRule type="containsText" dxfId="549" priority="39" operator="containsText" text="休">
      <formula>NOT(ISERROR(SEARCH("休",G30)))</formula>
    </cfRule>
  </conditionalFormatting>
  <conditionalFormatting sqref="G35:AK35">
    <cfRule type="containsText" dxfId="548" priority="30" operator="containsText" text="作">
      <formula>NOT(ISERROR(SEARCH("作",G35)))</formula>
    </cfRule>
    <cfRule type="containsText" dxfId="547" priority="31" operator="containsText" text="天">
      <formula>NOT(ISERROR(SEARCH("天",G35)))</formula>
    </cfRule>
    <cfRule type="containsText" dxfId="546" priority="33" operator="containsText" text="閉">
      <formula>NOT(ISERROR(SEARCH("閉",G35)))</formula>
    </cfRule>
  </conditionalFormatting>
  <conditionalFormatting sqref="G34:AK34">
    <cfRule type="containsText" dxfId="545" priority="32" operator="containsText" text="工">
      <formula>NOT(ISERROR(SEARCH("工",G34)))</formula>
    </cfRule>
    <cfRule type="containsText" dxfId="544" priority="34" operator="containsText" text="休">
      <formula>NOT(ISERROR(SEARCH("休",G34)))</formula>
    </cfRule>
  </conditionalFormatting>
  <conditionalFormatting sqref="G39:AK39">
    <cfRule type="containsText" dxfId="543" priority="25" operator="containsText" text="作">
      <formula>NOT(ISERROR(SEARCH("作",G39)))</formula>
    </cfRule>
    <cfRule type="containsText" dxfId="542" priority="26" operator="containsText" text="天">
      <formula>NOT(ISERROR(SEARCH("天",G39)))</formula>
    </cfRule>
    <cfRule type="containsText" dxfId="541" priority="28" operator="containsText" text="閉">
      <formula>NOT(ISERROR(SEARCH("閉",G39)))</formula>
    </cfRule>
  </conditionalFormatting>
  <conditionalFormatting sqref="G38:AK38">
    <cfRule type="containsText" dxfId="540" priority="27" operator="containsText" text="工">
      <formula>NOT(ISERROR(SEARCH("工",G38)))</formula>
    </cfRule>
    <cfRule type="containsText" dxfId="539" priority="29" operator="containsText" text="休">
      <formula>NOT(ISERROR(SEARCH("休",G38)))</formula>
    </cfRule>
  </conditionalFormatting>
  <conditionalFormatting sqref="G43:AK43">
    <cfRule type="containsText" dxfId="538" priority="20" operator="containsText" text="作">
      <formula>NOT(ISERROR(SEARCH("作",G43)))</formula>
    </cfRule>
    <cfRule type="containsText" dxfId="537" priority="21" operator="containsText" text="天">
      <formula>NOT(ISERROR(SEARCH("天",G43)))</formula>
    </cfRule>
    <cfRule type="containsText" dxfId="536" priority="23" operator="containsText" text="閉">
      <formula>NOT(ISERROR(SEARCH("閉",G43)))</formula>
    </cfRule>
  </conditionalFormatting>
  <conditionalFormatting sqref="G42:AK42">
    <cfRule type="containsText" dxfId="535" priority="22" operator="containsText" text="工">
      <formula>NOT(ISERROR(SEARCH("工",G42)))</formula>
    </cfRule>
    <cfRule type="containsText" dxfId="534" priority="24" operator="containsText" text="休">
      <formula>NOT(ISERROR(SEARCH("休",G42)))</formula>
    </cfRule>
  </conditionalFormatting>
  <conditionalFormatting sqref="G47:AK47">
    <cfRule type="containsText" dxfId="533" priority="15" operator="containsText" text="作">
      <formula>NOT(ISERROR(SEARCH("作",G47)))</formula>
    </cfRule>
    <cfRule type="containsText" dxfId="532" priority="16" operator="containsText" text="天">
      <formula>NOT(ISERROR(SEARCH("天",G47)))</formula>
    </cfRule>
    <cfRule type="containsText" dxfId="531" priority="18" operator="containsText" text="閉">
      <formula>NOT(ISERROR(SEARCH("閉",G47)))</formula>
    </cfRule>
  </conditionalFormatting>
  <conditionalFormatting sqref="G46:AK46">
    <cfRule type="containsText" dxfId="530" priority="17" operator="containsText" text="工">
      <formula>NOT(ISERROR(SEARCH("工",G46)))</formula>
    </cfRule>
    <cfRule type="containsText" dxfId="529" priority="19" operator="containsText" text="休">
      <formula>NOT(ISERROR(SEARCH("休",G46)))</formula>
    </cfRule>
  </conditionalFormatting>
  <conditionalFormatting sqref="G51:AK51">
    <cfRule type="containsText" dxfId="528" priority="10" operator="containsText" text="作">
      <formula>NOT(ISERROR(SEARCH("作",G51)))</formula>
    </cfRule>
    <cfRule type="containsText" dxfId="527" priority="11" operator="containsText" text="天">
      <formula>NOT(ISERROR(SEARCH("天",G51)))</formula>
    </cfRule>
    <cfRule type="containsText" dxfId="526" priority="13" operator="containsText" text="閉">
      <formula>NOT(ISERROR(SEARCH("閉",G51)))</formula>
    </cfRule>
  </conditionalFormatting>
  <conditionalFormatting sqref="G50:AK50">
    <cfRule type="containsText" dxfId="525" priority="12" operator="containsText" text="工">
      <formula>NOT(ISERROR(SEARCH("工",G50)))</formula>
    </cfRule>
    <cfRule type="containsText" dxfId="524" priority="14" operator="containsText" text="休">
      <formula>NOT(ISERROR(SEARCH("休",G50)))</formula>
    </cfRule>
  </conditionalFormatting>
  <conditionalFormatting sqref="G55:AK55">
    <cfRule type="containsText" dxfId="523" priority="5" operator="containsText" text="作">
      <formula>NOT(ISERROR(SEARCH("作",G55)))</formula>
    </cfRule>
    <cfRule type="containsText" dxfId="522" priority="6" operator="containsText" text="天">
      <formula>NOT(ISERROR(SEARCH("天",G55)))</formula>
    </cfRule>
    <cfRule type="containsText" dxfId="521" priority="8" operator="containsText" text="閉">
      <formula>NOT(ISERROR(SEARCH("閉",G55)))</formula>
    </cfRule>
  </conditionalFormatting>
  <conditionalFormatting sqref="G54:AK54">
    <cfRule type="containsText" dxfId="520" priority="7" operator="containsText" text="工">
      <formula>NOT(ISERROR(SEARCH("工",G54)))</formula>
    </cfRule>
    <cfRule type="containsText" dxfId="519" priority="9" operator="containsText" text="休">
      <formula>NOT(ISERROR(SEARCH("休",G54)))</formula>
    </cfRule>
  </conditionalFormatting>
  <conditionalFormatting sqref="I57:K57">
    <cfRule type="cellIs" dxfId="518" priority="3" operator="equal">
      <formula>"未達成"</formula>
    </cfRule>
    <cfRule type="cellIs" dxfId="517" priority="4" operator="equal">
      <formula>"達成"</formula>
    </cfRule>
  </conditionalFormatting>
  <conditionalFormatting sqref="AA57:AC57">
    <cfRule type="cellIs" dxfId="516" priority="1" operator="equal">
      <formula>"未達成"</formula>
    </cfRule>
    <cfRule type="cellIs" dxfId="515" priority="2" operator="equal">
      <formula>"達成"</formula>
    </cfRule>
  </conditionalFormatting>
  <dataValidations count="3">
    <dataValidation type="list" allowBlank="1" showInputMessage="1" showErrorMessage="1" sqref="G10:AK10 G14:AK14 G18:AK18 G22:AK22 G42:AK42 G30:AK30 G34:AK34 G38:AK38 G54:AK54 G46:AK46 G50:AK50 G26:AK26" xr:uid="{E5113DA8-27DC-43F5-8577-8DFD37F1A1A7}">
      <formula1>"工,休,外"</formula1>
    </dataValidation>
    <dataValidation type="list" allowBlank="1" showInputMessage="1" showErrorMessage="1" sqref="AK29 AI49" xr:uid="{00000000-0002-0000-0000-000000000000}">
      <formula1>#REF!</formula1>
    </dataValidation>
    <dataValidation type="list" allowBlank="1" showInputMessage="1" showErrorMessage="1" sqref="G11:AK11 G15:AK15 G19:AK19 G23:AK23 G51:AK51 G27:AK27 G31:AK31 G35:AK35 G39:AK39 G43:AK43 G47:AK47 G55:AK55" xr:uid="{33BD5655-97D4-4725-8022-F5C8670546CA}">
      <formula1>"作,天,閉"</formula1>
    </dataValidation>
  </dataValidations>
  <pageMargins left="0.31496062992125984" right="0.31496062992125984" top="0.74803149606299213" bottom="0.55118110236220474" header="0.31496062992125984" footer="0.31496062992125984"/>
  <pageSetup paperSize="8" scale="7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1" operator="containsText" id="{94766D01-0E38-4839-9078-280124E9E59B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1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7.125" customWidth="1"/>
    <col min="3" max="6" width="5.375" customWidth="1"/>
    <col min="7" max="37" width="3" style="4" customWidth="1"/>
    <col min="38" max="43" width="3" customWidth="1"/>
    <col min="44" max="47" width="3.75" customWidth="1"/>
    <col min="48" max="48" width="4.25" customWidth="1"/>
    <col min="49" max="56" width="4.5" bestFit="1" customWidth="1"/>
    <col min="57" max="77" width="5.5" bestFit="1" customWidth="1"/>
    <col min="78" max="78" width="5.5" customWidth="1"/>
    <col min="79" max="85" width="4.5" bestFit="1" customWidth="1"/>
    <col min="141" max="141" width="9" customWidth="1"/>
  </cols>
  <sheetData>
    <row r="1" spans="1:85" ht="20.25" customHeight="1" x14ac:dyDescent="0.15"/>
    <row r="2" spans="1:85" ht="20.25" customHeight="1" x14ac:dyDescent="0.15">
      <c r="A2" s="1"/>
      <c r="B2" s="1" t="s">
        <v>41</v>
      </c>
      <c r="C2" s="2"/>
      <c r="D2" s="2"/>
      <c r="E2" s="2"/>
      <c r="F2" s="2"/>
      <c r="G2" s="3"/>
      <c r="H2" s="3"/>
      <c r="I2" s="3"/>
      <c r="J2" s="3"/>
      <c r="K2" s="3"/>
      <c r="L2" s="3"/>
    </row>
    <row r="3" spans="1:85" ht="20.25" customHeight="1" x14ac:dyDescent="0.15">
      <c r="A3" s="1"/>
      <c r="B3" s="2" t="s">
        <v>22</v>
      </c>
      <c r="D3" s="2"/>
      <c r="E3" s="101" t="s">
        <v>40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C3" s="81" t="s">
        <v>24</v>
      </c>
      <c r="AD3" s="82"/>
      <c r="AE3" s="82"/>
      <c r="AF3" s="82"/>
      <c r="AG3" s="82"/>
      <c r="AH3" s="82"/>
      <c r="AI3" s="83"/>
      <c r="AJ3" s="82" t="s">
        <v>25</v>
      </c>
      <c r="AK3" s="82"/>
      <c r="AL3" s="82"/>
      <c r="AM3" s="82"/>
      <c r="AN3" s="82"/>
      <c r="AO3" s="82"/>
      <c r="AP3" s="83"/>
    </row>
    <row r="4" spans="1:85" ht="20.25" customHeight="1" x14ac:dyDescent="0.15">
      <c r="A4" s="3"/>
      <c r="B4" s="2" t="s">
        <v>30</v>
      </c>
      <c r="D4" s="2"/>
      <c r="E4" s="122">
        <v>45397</v>
      </c>
      <c r="F4" s="122"/>
      <c r="G4" s="122"/>
      <c r="H4" s="122"/>
      <c r="I4" s="122"/>
      <c r="J4" s="122"/>
      <c r="K4" s="40"/>
      <c r="L4" s="40"/>
      <c r="M4" s="40"/>
      <c r="N4" s="40"/>
      <c r="O4" s="40"/>
      <c r="P4" s="40"/>
      <c r="AC4" s="25" t="s">
        <v>13</v>
      </c>
      <c r="AD4" s="29" t="s">
        <v>29</v>
      </c>
      <c r="AE4" s="30"/>
      <c r="AF4" s="30"/>
      <c r="AG4" s="30"/>
      <c r="AH4" s="30"/>
      <c r="AI4" s="31"/>
      <c r="AJ4" s="17" t="s">
        <v>15</v>
      </c>
      <c r="AK4" s="106" t="s">
        <v>18</v>
      </c>
      <c r="AL4" s="106"/>
      <c r="AM4" s="106"/>
      <c r="AN4" s="106"/>
      <c r="AO4" s="106"/>
      <c r="AP4" s="107"/>
      <c r="AU4" s="42"/>
    </row>
    <row r="5" spans="1:85" ht="20.25" customHeight="1" x14ac:dyDescent="0.15">
      <c r="A5" s="3"/>
      <c r="B5" s="2" t="s">
        <v>31</v>
      </c>
      <c r="D5" s="2"/>
      <c r="E5" s="122">
        <v>45730</v>
      </c>
      <c r="F5" s="122"/>
      <c r="G5" s="122"/>
      <c r="H5" s="122"/>
      <c r="I5" s="122"/>
      <c r="J5" s="122"/>
      <c r="K5" s="40"/>
      <c r="L5" s="10"/>
      <c r="M5" s="40"/>
      <c r="N5" s="40"/>
      <c r="O5" s="40"/>
      <c r="P5" s="40"/>
      <c r="AC5" s="25" t="s">
        <v>14</v>
      </c>
      <c r="AD5" s="102" t="s">
        <v>28</v>
      </c>
      <c r="AE5" s="102"/>
      <c r="AF5" s="102"/>
      <c r="AG5" s="102"/>
      <c r="AH5" s="102"/>
      <c r="AI5" s="103"/>
      <c r="AJ5" s="17" t="s">
        <v>16</v>
      </c>
      <c r="AK5" s="108" t="s">
        <v>19</v>
      </c>
      <c r="AL5" s="108"/>
      <c r="AM5" s="108"/>
      <c r="AN5" s="108"/>
      <c r="AO5" s="108"/>
      <c r="AP5" s="109"/>
      <c r="AU5" s="42"/>
    </row>
    <row r="6" spans="1:85" ht="20.25" customHeight="1" x14ac:dyDescent="0.15">
      <c r="A6" s="3"/>
      <c r="B6" s="2" t="s">
        <v>23</v>
      </c>
      <c r="D6" s="2"/>
      <c r="E6" s="101" t="s">
        <v>39</v>
      </c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C6" s="26" t="s">
        <v>26</v>
      </c>
      <c r="AD6" s="104" t="s">
        <v>27</v>
      </c>
      <c r="AE6" s="104"/>
      <c r="AF6" s="104"/>
      <c r="AG6" s="104"/>
      <c r="AH6" s="104"/>
      <c r="AI6" s="105"/>
      <c r="AJ6" s="18" t="s">
        <v>17</v>
      </c>
      <c r="AK6" s="110" t="s">
        <v>20</v>
      </c>
      <c r="AL6" s="110"/>
      <c r="AM6" s="110"/>
      <c r="AN6" s="110"/>
      <c r="AO6" s="110"/>
      <c r="AP6" s="111"/>
    </row>
    <row r="7" spans="1:85" ht="20.25" customHeight="1" thickBot="1" x14ac:dyDescent="0.2">
      <c r="A7" s="1"/>
      <c r="B7" s="2"/>
      <c r="C7" s="2"/>
      <c r="D7" s="2"/>
      <c r="E7" s="2"/>
      <c r="F7" s="2"/>
      <c r="G7" s="3"/>
      <c r="H7" s="3"/>
      <c r="I7" s="3"/>
      <c r="J7" s="3"/>
      <c r="K7" s="3"/>
      <c r="L7" s="3"/>
      <c r="T7" s="15"/>
      <c r="AL7" s="27"/>
      <c r="AM7" s="27"/>
      <c r="AN7" s="27"/>
      <c r="AO7" s="27"/>
      <c r="AP7" s="27"/>
      <c r="AQ7" s="28"/>
      <c r="AV7" s="44"/>
    </row>
    <row r="8" spans="1:85" ht="20.25" customHeight="1" x14ac:dyDescent="0.15">
      <c r="A8" s="73" t="str">
        <f>TEXT(E4,"ggge年m月")</f>
        <v>令和6年4月</v>
      </c>
      <c r="B8" s="74"/>
      <c r="C8" s="75"/>
      <c r="D8" s="92" t="s">
        <v>7</v>
      </c>
      <c r="E8" s="93"/>
      <c r="F8" s="94"/>
      <c r="G8" s="5" t="str">
        <f>IF($E$4&gt;DATEVALUE(AV8),"",DAY(AV8))</f>
        <v/>
      </c>
      <c r="H8" s="5" t="str">
        <f>IF($E$4&gt;AW8,"",IF($E$5&lt;AW8,"",DAY(AW8)))</f>
        <v/>
      </c>
      <c r="I8" s="5" t="str">
        <f t="shared" ref="I8:AH8" si="0">IF($E$4&gt;AX8,"",IF($E$5&lt;AX8,"",DAY(AX8)))</f>
        <v/>
      </c>
      <c r="J8" s="5" t="str">
        <f>IF($E$4&gt;AY8,"",IF($E$5&lt;AY8,"",DAY(AY8)))</f>
        <v/>
      </c>
      <c r="K8" s="5" t="str">
        <f t="shared" si="0"/>
        <v/>
      </c>
      <c r="L8" s="41" t="str">
        <f t="shared" si="0"/>
        <v/>
      </c>
      <c r="M8" s="41" t="str">
        <f t="shared" si="0"/>
        <v/>
      </c>
      <c r="N8" s="16" t="str">
        <f t="shared" si="0"/>
        <v/>
      </c>
      <c r="O8" s="16" t="str">
        <f t="shared" si="0"/>
        <v/>
      </c>
      <c r="P8" s="16" t="str">
        <f t="shared" si="0"/>
        <v/>
      </c>
      <c r="Q8" s="16" t="str">
        <f t="shared" si="0"/>
        <v/>
      </c>
      <c r="R8" s="16" t="str">
        <f t="shared" si="0"/>
        <v/>
      </c>
      <c r="S8" s="41" t="str">
        <f t="shared" si="0"/>
        <v/>
      </c>
      <c r="T8" s="41" t="str">
        <f t="shared" si="0"/>
        <v/>
      </c>
      <c r="U8" s="16">
        <f t="shared" si="0"/>
        <v>15</v>
      </c>
      <c r="V8" s="16">
        <f t="shared" si="0"/>
        <v>16</v>
      </c>
      <c r="W8" s="16">
        <f t="shared" si="0"/>
        <v>17</v>
      </c>
      <c r="X8" s="16">
        <f t="shared" si="0"/>
        <v>18</v>
      </c>
      <c r="Y8" s="16">
        <f t="shared" si="0"/>
        <v>19</v>
      </c>
      <c r="Z8" s="41">
        <f t="shared" si="0"/>
        <v>20</v>
      </c>
      <c r="AA8" s="41">
        <f t="shared" si="0"/>
        <v>21</v>
      </c>
      <c r="AB8" s="16">
        <f t="shared" si="0"/>
        <v>22</v>
      </c>
      <c r="AC8" s="16">
        <f t="shared" si="0"/>
        <v>23</v>
      </c>
      <c r="AD8" s="16">
        <f t="shared" si="0"/>
        <v>24</v>
      </c>
      <c r="AE8" s="16">
        <f t="shared" si="0"/>
        <v>25</v>
      </c>
      <c r="AF8" s="16">
        <f t="shared" si="0"/>
        <v>26</v>
      </c>
      <c r="AG8" s="41">
        <f t="shared" si="0"/>
        <v>27</v>
      </c>
      <c r="AH8" s="41">
        <f t="shared" si="0"/>
        <v>28</v>
      </c>
      <c r="AI8" s="41">
        <f>IF($E$4&gt;BX8,"",IF($E$5&lt;BX8,"",IF(MONTH(BW8)&lt;&gt;MONTH(BX8),"",DAY(BX8))))</f>
        <v>29</v>
      </c>
      <c r="AJ8" s="5">
        <f>IF($E$4&gt;BY8,"",IF($E$5&lt;BY8,"",IF(MONTH(BW8)&lt;&gt;MONTH(BY8),"",DAY(BY8))))</f>
        <v>30</v>
      </c>
      <c r="AK8" s="13" t="str">
        <f>IF($E$4&gt;BZ8,"",IF($E$5&lt;BZ8,"",IF(MONTH(BW8)&lt;&gt;MONTH(BZ8),"",DAY(BZ8))))</f>
        <v/>
      </c>
      <c r="AL8" s="88" t="s">
        <v>11</v>
      </c>
      <c r="AM8" s="89"/>
      <c r="AN8" s="89"/>
      <c r="AO8" s="89"/>
      <c r="AP8" s="95">
        <f>COUNTIF(G10:AK10,"工")+COUNTIF(G10:AK10,"休")+COUNTIFS(G10:AK10,"外",G11:AK11,"作")+COUNTIFS(G10:AK10,"外",G11:AK11,"天")+COUNTIFS(G10:AK10,"外",G11:AK11,"閉")</f>
        <v>0</v>
      </c>
      <c r="AQ8" s="96"/>
      <c r="AU8" s="42"/>
      <c r="AV8" s="48" t="str">
        <f>YEAR(E4)&amp;"/"&amp;MONTH(E4)&amp;"/"&amp;1</f>
        <v>2024/4/1</v>
      </c>
      <c r="AW8" s="45">
        <f>AV8+1</f>
        <v>45384</v>
      </c>
      <c r="AX8" s="45">
        <f t="shared" ref="AX8:AZ8" si="1">AW8+1</f>
        <v>45385</v>
      </c>
      <c r="AY8" s="45">
        <f t="shared" si="1"/>
        <v>45386</v>
      </c>
      <c r="AZ8" s="45">
        <f t="shared" si="1"/>
        <v>45387</v>
      </c>
      <c r="BA8" s="45">
        <f t="shared" ref="BA8:BZ8" si="2">AZ8+1</f>
        <v>45388</v>
      </c>
      <c r="BB8" s="45">
        <f t="shared" si="2"/>
        <v>45389</v>
      </c>
      <c r="BC8" s="45">
        <f t="shared" si="2"/>
        <v>45390</v>
      </c>
      <c r="BD8" s="45">
        <f t="shared" si="2"/>
        <v>45391</v>
      </c>
      <c r="BE8" s="45">
        <f t="shared" si="2"/>
        <v>45392</v>
      </c>
      <c r="BF8" s="45">
        <f t="shared" si="2"/>
        <v>45393</v>
      </c>
      <c r="BG8" s="45">
        <f t="shared" si="2"/>
        <v>45394</v>
      </c>
      <c r="BH8" s="45">
        <f t="shared" si="2"/>
        <v>45395</v>
      </c>
      <c r="BI8" s="45">
        <f t="shared" si="2"/>
        <v>45396</v>
      </c>
      <c r="BJ8" s="45">
        <f t="shared" si="2"/>
        <v>45397</v>
      </c>
      <c r="BK8" s="45">
        <f t="shared" si="2"/>
        <v>45398</v>
      </c>
      <c r="BL8" s="45">
        <f t="shared" si="2"/>
        <v>45399</v>
      </c>
      <c r="BM8" s="45">
        <f t="shared" si="2"/>
        <v>45400</v>
      </c>
      <c r="BN8" s="45">
        <f t="shared" si="2"/>
        <v>45401</v>
      </c>
      <c r="BO8" s="45">
        <f t="shared" si="2"/>
        <v>45402</v>
      </c>
      <c r="BP8" s="45">
        <f t="shared" si="2"/>
        <v>45403</v>
      </c>
      <c r="BQ8" s="45">
        <f t="shared" si="2"/>
        <v>45404</v>
      </c>
      <c r="BR8" s="45">
        <f t="shared" si="2"/>
        <v>45405</v>
      </c>
      <c r="BS8" s="45">
        <f t="shared" si="2"/>
        <v>45406</v>
      </c>
      <c r="BT8" s="45">
        <f t="shared" si="2"/>
        <v>45407</v>
      </c>
      <c r="BU8" s="45">
        <f t="shared" si="2"/>
        <v>45408</v>
      </c>
      <c r="BV8" s="45">
        <f t="shared" si="2"/>
        <v>45409</v>
      </c>
      <c r="BW8" s="45">
        <f t="shared" si="2"/>
        <v>45410</v>
      </c>
      <c r="BX8" s="45">
        <f t="shared" si="2"/>
        <v>45411</v>
      </c>
      <c r="BY8" s="45">
        <f t="shared" si="2"/>
        <v>45412</v>
      </c>
      <c r="BZ8" s="45">
        <f t="shared" si="2"/>
        <v>45413</v>
      </c>
      <c r="CA8" s="45"/>
      <c r="CB8" s="45"/>
      <c r="CC8" s="45"/>
      <c r="CD8" s="45"/>
      <c r="CE8" s="45"/>
      <c r="CF8" s="45"/>
      <c r="CG8" s="45"/>
    </row>
    <row r="9" spans="1:85" ht="20.25" customHeight="1" x14ac:dyDescent="0.15">
      <c r="A9" s="76"/>
      <c r="B9" s="77"/>
      <c r="C9" s="78"/>
      <c r="D9" s="81" t="s">
        <v>6</v>
      </c>
      <c r="E9" s="82"/>
      <c r="F9" s="83"/>
      <c r="G9" s="43" t="str">
        <f>IF(G8="","",WEEKDAY(AV8))</f>
        <v/>
      </c>
      <c r="H9" s="43" t="str">
        <f>IF(H8="","",WEEKDAY(AW8))</f>
        <v/>
      </c>
      <c r="I9" s="43" t="str">
        <f t="shared" ref="I9:AK9" si="3">IF(I8="","",WEEKDAY(AX8))</f>
        <v/>
      </c>
      <c r="J9" s="43" t="str">
        <f t="shared" si="3"/>
        <v/>
      </c>
      <c r="K9" s="43" t="str">
        <f t="shared" si="3"/>
        <v/>
      </c>
      <c r="L9" s="47" t="str">
        <f t="shared" si="3"/>
        <v/>
      </c>
      <c r="M9" s="47" t="str">
        <f t="shared" si="3"/>
        <v/>
      </c>
      <c r="N9" s="43" t="str">
        <f t="shared" si="3"/>
        <v/>
      </c>
      <c r="O9" s="43" t="str">
        <f t="shared" si="3"/>
        <v/>
      </c>
      <c r="P9" s="43" t="str">
        <f t="shared" si="3"/>
        <v/>
      </c>
      <c r="Q9" s="43" t="str">
        <f t="shared" si="3"/>
        <v/>
      </c>
      <c r="R9" s="43" t="str">
        <f t="shared" si="3"/>
        <v/>
      </c>
      <c r="S9" s="47" t="str">
        <f t="shared" si="3"/>
        <v/>
      </c>
      <c r="T9" s="47" t="str">
        <f t="shared" si="3"/>
        <v/>
      </c>
      <c r="U9" s="43">
        <f t="shared" si="3"/>
        <v>2</v>
      </c>
      <c r="V9" s="43">
        <f t="shared" si="3"/>
        <v>3</v>
      </c>
      <c r="W9" s="43">
        <f t="shared" si="3"/>
        <v>4</v>
      </c>
      <c r="X9" s="43">
        <f t="shared" si="3"/>
        <v>5</v>
      </c>
      <c r="Y9" s="43">
        <f t="shared" si="3"/>
        <v>6</v>
      </c>
      <c r="Z9" s="47">
        <f t="shared" si="3"/>
        <v>7</v>
      </c>
      <c r="AA9" s="47">
        <f t="shared" si="3"/>
        <v>1</v>
      </c>
      <c r="AB9" s="43">
        <f t="shared" si="3"/>
        <v>2</v>
      </c>
      <c r="AC9" s="43">
        <f t="shared" si="3"/>
        <v>3</v>
      </c>
      <c r="AD9" s="43">
        <f t="shared" si="3"/>
        <v>4</v>
      </c>
      <c r="AE9" s="43">
        <f t="shared" si="3"/>
        <v>5</v>
      </c>
      <c r="AF9" s="43">
        <f t="shared" si="3"/>
        <v>6</v>
      </c>
      <c r="AG9" s="47">
        <f t="shared" si="3"/>
        <v>7</v>
      </c>
      <c r="AH9" s="47">
        <f t="shared" si="3"/>
        <v>1</v>
      </c>
      <c r="AI9" s="47">
        <f t="shared" si="3"/>
        <v>2</v>
      </c>
      <c r="AJ9" s="43">
        <f t="shared" si="3"/>
        <v>3</v>
      </c>
      <c r="AK9" s="46" t="str">
        <f t="shared" si="3"/>
        <v/>
      </c>
      <c r="AL9" s="88" t="s">
        <v>8</v>
      </c>
      <c r="AM9" s="89"/>
      <c r="AN9" s="89"/>
      <c r="AO9" s="89"/>
      <c r="AP9" s="90">
        <f>COUNTIF(G11:AK11,"閉")+COUNTIF(G11:AK11,"天")</f>
        <v>0</v>
      </c>
      <c r="AQ9" s="91"/>
      <c r="AV9">
        <f>WEEKDAY(AV8)</f>
        <v>2</v>
      </c>
      <c r="AW9">
        <f>WEEKDAY(AW8)</f>
        <v>3</v>
      </c>
      <c r="AX9">
        <f t="shared" ref="AX9:AZ9" si="4">WEEKDAY(AX8)</f>
        <v>4</v>
      </c>
      <c r="AY9">
        <f t="shared" si="4"/>
        <v>5</v>
      </c>
      <c r="AZ9">
        <f t="shared" si="4"/>
        <v>6</v>
      </c>
      <c r="BA9">
        <f t="shared" ref="BA9" si="5">WEEKDAY(BA8)</f>
        <v>7</v>
      </c>
      <c r="BB9">
        <f t="shared" ref="BB9" si="6">WEEKDAY(BB8)</f>
        <v>1</v>
      </c>
      <c r="BC9">
        <f t="shared" ref="BC9" si="7">WEEKDAY(BC8)</f>
        <v>2</v>
      </c>
      <c r="BD9">
        <f t="shared" ref="BD9" si="8">WEEKDAY(BD8)</f>
        <v>3</v>
      </c>
      <c r="BE9">
        <f t="shared" ref="BE9" si="9">WEEKDAY(BE8)</f>
        <v>4</v>
      </c>
      <c r="BF9">
        <f t="shared" ref="BF9" si="10">WEEKDAY(BF8)</f>
        <v>5</v>
      </c>
      <c r="BG9">
        <f t="shared" ref="BG9" si="11">WEEKDAY(BG8)</f>
        <v>6</v>
      </c>
      <c r="BH9">
        <f t="shared" ref="BH9" si="12">WEEKDAY(BH8)</f>
        <v>7</v>
      </c>
      <c r="BI9">
        <f t="shared" ref="BI9" si="13">WEEKDAY(BI8)</f>
        <v>1</v>
      </c>
      <c r="BJ9">
        <f t="shared" ref="BJ9" si="14">WEEKDAY(BJ8)</f>
        <v>2</v>
      </c>
      <c r="BK9">
        <f t="shared" ref="BK9" si="15">WEEKDAY(BK8)</f>
        <v>3</v>
      </c>
      <c r="BL9">
        <f t="shared" ref="BL9" si="16">WEEKDAY(BL8)</f>
        <v>4</v>
      </c>
      <c r="BM9">
        <f t="shared" ref="BM9" si="17">WEEKDAY(BM8)</f>
        <v>5</v>
      </c>
      <c r="BN9">
        <f t="shared" ref="BN9" si="18">WEEKDAY(BN8)</f>
        <v>6</v>
      </c>
      <c r="BO9">
        <f t="shared" ref="BO9" si="19">WEEKDAY(BO8)</f>
        <v>7</v>
      </c>
      <c r="BP9">
        <f t="shared" ref="BP9" si="20">WEEKDAY(BP8)</f>
        <v>1</v>
      </c>
      <c r="BQ9">
        <f t="shared" ref="BQ9" si="21">WEEKDAY(BQ8)</f>
        <v>2</v>
      </c>
      <c r="BR9">
        <f t="shared" ref="BR9" si="22">WEEKDAY(BR8)</f>
        <v>3</v>
      </c>
      <c r="BS9">
        <f t="shared" ref="BS9" si="23">WEEKDAY(BS8)</f>
        <v>4</v>
      </c>
      <c r="BT9">
        <f t="shared" ref="BT9" si="24">WEEKDAY(BT8)</f>
        <v>5</v>
      </c>
      <c r="BU9">
        <f t="shared" ref="BU9" si="25">WEEKDAY(BU8)</f>
        <v>6</v>
      </c>
      <c r="BV9">
        <f t="shared" ref="BV9" si="26">WEEKDAY(BV8)</f>
        <v>7</v>
      </c>
      <c r="BW9">
        <f t="shared" ref="BW9" si="27">WEEKDAY(BW8)</f>
        <v>1</v>
      </c>
      <c r="BX9">
        <f t="shared" ref="BX9" si="28">WEEKDAY(BX8)</f>
        <v>2</v>
      </c>
      <c r="BY9">
        <f t="shared" ref="BY9" si="29">WEEKDAY(BY8)</f>
        <v>3</v>
      </c>
      <c r="BZ9">
        <f t="shared" ref="BZ9" si="30">WEEKDAY(BZ8)</f>
        <v>4</v>
      </c>
    </row>
    <row r="10" spans="1:85" ht="20.25" customHeight="1" x14ac:dyDescent="0.15">
      <c r="A10" s="49"/>
      <c r="B10" s="52" t="s">
        <v>42</v>
      </c>
      <c r="C10" s="50" t="str">
        <f>IFERROR(IF(AP10&lt;($Y$61/100),"×","○"),"")</f>
        <v/>
      </c>
      <c r="D10" s="81" t="s">
        <v>24</v>
      </c>
      <c r="E10" s="82"/>
      <c r="F10" s="8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8"/>
      <c r="AL10" s="88" t="s">
        <v>21</v>
      </c>
      <c r="AM10" s="89"/>
      <c r="AN10" s="89"/>
      <c r="AO10" s="89"/>
      <c r="AP10" s="79" t="e">
        <f>AP9/AP8</f>
        <v>#DIV/0!</v>
      </c>
      <c r="AQ10" s="80"/>
      <c r="AR10">
        <f>IF(C10="×",1,0)</f>
        <v>0</v>
      </c>
    </row>
    <row r="11" spans="1:85" ht="20.25" customHeight="1" thickBot="1" x14ac:dyDescent="0.2">
      <c r="A11" s="54"/>
      <c r="B11" s="53" t="s">
        <v>43</v>
      </c>
      <c r="C11" s="51" t="str">
        <f>IF(AP11=0,"",IF(AP9&lt;AP11,"×","○"))</f>
        <v/>
      </c>
      <c r="D11" s="97" t="s">
        <v>25</v>
      </c>
      <c r="E11" s="98"/>
      <c r="F11" s="9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2"/>
      <c r="AL11" s="84" t="s">
        <v>33</v>
      </c>
      <c r="AM11" s="85"/>
      <c r="AN11" s="85"/>
      <c r="AO11" s="85"/>
      <c r="AP11" s="86">
        <f>COUNTIFS(G9:AK9,7,G11:AK11,"作")+COUNTIFS(G9:AK9,7,G11:AK11,"天")+COUNTIFS(G9:AK9,7,G11:AK11,"閉")+COUNTIFS(G9:AK9,1,G11:AK11,"作")+COUNTIFS(G9:AK9,1,G11:AK11,"天")+COUNTIFS(G9:AK9,1,G11:AK11,"閉")</f>
        <v>0</v>
      </c>
      <c r="AQ11" s="87"/>
      <c r="AR11">
        <f>IF(C11="×",1,0)</f>
        <v>0</v>
      </c>
      <c r="AS11">
        <f>IF(A8="","",IF(AR10=0,0,IF(AR11=0,0,1)))</f>
        <v>0</v>
      </c>
    </row>
    <row r="12" spans="1:85" ht="20.25" customHeight="1" x14ac:dyDescent="0.15">
      <c r="A12" s="73" t="str">
        <f>IF($E$5&lt;AV12,"",TEXT(EDATE($E$4,1),"ggge年m月"))</f>
        <v>令和6年5月</v>
      </c>
      <c r="B12" s="74"/>
      <c r="C12" s="75"/>
      <c r="D12" s="92" t="s">
        <v>7</v>
      </c>
      <c r="E12" s="93"/>
      <c r="F12" s="94"/>
      <c r="G12" s="5">
        <f>IF($E$4&gt;AV12,"",IF($E$5&lt;AV12,"",DAY(AV12)))</f>
        <v>1</v>
      </c>
      <c r="H12" s="5">
        <f>IF($E$4&gt;AW12,"",IF($E$5&lt;AW12,"",DAY(AW12)))</f>
        <v>2</v>
      </c>
      <c r="I12" s="5">
        <f t="shared" ref="I12" si="31">IF($E$4&gt;AX12,"",IF($E$5&lt;AX12,"",DAY(AX12)))</f>
        <v>3</v>
      </c>
      <c r="J12" s="5">
        <f t="shared" ref="J12" si="32">IF($E$4&gt;AY12,"",IF($E$5&lt;AY12,"",DAY(AY12)))</f>
        <v>4</v>
      </c>
      <c r="K12" s="5">
        <f t="shared" ref="K12" si="33">IF($E$4&gt;AZ12,"",IF($E$5&lt;AZ12,"",DAY(AZ12)))</f>
        <v>5</v>
      </c>
      <c r="L12" s="41">
        <f t="shared" ref="L12" si="34">IF($E$4&gt;BA12,"",IF($E$5&lt;BA12,"",DAY(BA12)))</f>
        <v>6</v>
      </c>
      <c r="M12" s="41">
        <f t="shared" ref="M12" si="35">IF($E$4&gt;BB12,"",IF($E$5&lt;BB12,"",DAY(BB12)))</f>
        <v>7</v>
      </c>
      <c r="N12" s="16">
        <f t="shared" ref="N12" si="36">IF($E$4&gt;BC12,"",IF($E$5&lt;BC12,"",DAY(BC12)))</f>
        <v>8</v>
      </c>
      <c r="O12" s="16">
        <f t="shared" ref="O12" si="37">IF($E$4&gt;BD12,"",IF($E$5&lt;BD12,"",DAY(BD12)))</f>
        <v>9</v>
      </c>
      <c r="P12" s="16">
        <f t="shared" ref="P12" si="38">IF($E$4&gt;BE12,"",IF($E$5&lt;BE12,"",DAY(BE12)))</f>
        <v>10</v>
      </c>
      <c r="Q12" s="16">
        <f t="shared" ref="Q12" si="39">IF($E$4&gt;BF12,"",IF($E$5&lt;BF12,"",DAY(BF12)))</f>
        <v>11</v>
      </c>
      <c r="R12" s="16">
        <f t="shared" ref="R12" si="40">IF($E$4&gt;BG12,"",IF($E$5&lt;BG12,"",DAY(BG12)))</f>
        <v>12</v>
      </c>
      <c r="S12" s="41">
        <f t="shared" ref="S12" si="41">IF($E$4&gt;BH12,"",IF($E$5&lt;BH12,"",DAY(BH12)))</f>
        <v>13</v>
      </c>
      <c r="T12" s="41">
        <f t="shared" ref="T12" si="42">IF($E$4&gt;BI12,"",IF($E$5&lt;BI12,"",DAY(BI12)))</f>
        <v>14</v>
      </c>
      <c r="U12" s="16">
        <f t="shared" ref="U12" si="43">IF($E$4&gt;BJ12,"",IF($E$5&lt;BJ12,"",DAY(BJ12)))</f>
        <v>15</v>
      </c>
      <c r="V12" s="16">
        <f t="shared" ref="V12" si="44">IF($E$4&gt;BK12,"",IF($E$5&lt;BK12,"",DAY(BK12)))</f>
        <v>16</v>
      </c>
      <c r="W12" s="16">
        <f t="shared" ref="W12" si="45">IF($E$4&gt;BL12,"",IF($E$5&lt;BL12,"",DAY(BL12)))</f>
        <v>17</v>
      </c>
      <c r="X12" s="16">
        <f t="shared" ref="X12" si="46">IF($E$4&gt;BM12,"",IF($E$5&lt;BM12,"",DAY(BM12)))</f>
        <v>18</v>
      </c>
      <c r="Y12" s="16">
        <f t="shared" ref="Y12" si="47">IF($E$4&gt;BN12,"",IF($E$5&lt;BN12,"",DAY(BN12)))</f>
        <v>19</v>
      </c>
      <c r="Z12" s="41">
        <f t="shared" ref="Z12" si="48">IF($E$4&gt;BO12,"",IF($E$5&lt;BO12,"",DAY(BO12)))</f>
        <v>20</v>
      </c>
      <c r="AA12" s="41">
        <f t="shared" ref="AA12" si="49">IF($E$4&gt;BP12,"",IF($E$5&lt;BP12,"",DAY(BP12)))</f>
        <v>21</v>
      </c>
      <c r="AB12" s="16">
        <f t="shared" ref="AB12" si="50">IF($E$4&gt;BQ12,"",IF($E$5&lt;BQ12,"",DAY(BQ12)))</f>
        <v>22</v>
      </c>
      <c r="AC12" s="16">
        <f t="shared" ref="AC12" si="51">IF($E$4&gt;BR12,"",IF($E$5&lt;BR12,"",DAY(BR12)))</f>
        <v>23</v>
      </c>
      <c r="AD12" s="16">
        <f t="shared" ref="AD12" si="52">IF($E$4&gt;BS12,"",IF($E$5&lt;BS12,"",DAY(BS12)))</f>
        <v>24</v>
      </c>
      <c r="AE12" s="16">
        <f t="shared" ref="AE12" si="53">IF($E$4&gt;BT12,"",IF($E$5&lt;BT12,"",DAY(BT12)))</f>
        <v>25</v>
      </c>
      <c r="AF12" s="16">
        <f t="shared" ref="AF12" si="54">IF($E$4&gt;BU12,"",IF($E$5&lt;BU12,"",DAY(BU12)))</f>
        <v>26</v>
      </c>
      <c r="AG12" s="41">
        <f t="shared" ref="AG12" si="55">IF($E$4&gt;BV12,"",IF($E$5&lt;BV12,"",DAY(BV12)))</f>
        <v>27</v>
      </c>
      <c r="AH12" s="41">
        <f t="shared" ref="AH12" si="56">IF($E$4&gt;BW12,"",IF($E$5&lt;BW12,"",DAY(BW12)))</f>
        <v>28</v>
      </c>
      <c r="AI12" s="41">
        <f>IF($E$4&gt;BX12,"",IF($E$5&lt;BX12,"",IF(MONTH(BW12)&lt;&gt;MONTH(BX12),"",DAY(BX12))))</f>
        <v>29</v>
      </c>
      <c r="AJ12" s="5">
        <f>IF($E$4&gt;BY12,"",IF($E$5&lt;BY12,"",IF(MONTH(BW12)&lt;&gt;MONTH(BY12),"",DAY(BY12))))</f>
        <v>30</v>
      </c>
      <c r="AK12" s="13">
        <f>IF($E$4&gt;BZ12,"",IF($E$5&lt;BZ12,"",IF(MONTH(BW12)&lt;&gt;MONTH(BZ12),"",DAY(BZ12))))</f>
        <v>31</v>
      </c>
      <c r="AL12" s="88" t="s">
        <v>11</v>
      </c>
      <c r="AM12" s="89"/>
      <c r="AN12" s="89"/>
      <c r="AO12" s="89"/>
      <c r="AP12" s="95">
        <f>COUNTIF(G14:AK14,"工")+COUNTIF(G14:AK14,"休")+COUNTIFS(G14:AK14,"外",G15:AK15,"作")+COUNTIFS(G14:AK14,"外",G15:AK15,"天")+COUNTIFS(G14:AK14,"外",G15:AK15,"閉")</f>
        <v>0</v>
      </c>
      <c r="AQ12" s="96"/>
      <c r="AU12" s="42"/>
      <c r="AV12" s="45">
        <f>EDATE(AV8,1)</f>
        <v>45413</v>
      </c>
      <c r="AW12" s="45">
        <f>AV12+1</f>
        <v>45414</v>
      </c>
      <c r="AX12" s="45">
        <f t="shared" ref="AX12:BZ12" si="57">AW12+1</f>
        <v>45415</v>
      </c>
      <c r="AY12" s="45">
        <f t="shared" si="57"/>
        <v>45416</v>
      </c>
      <c r="AZ12" s="45">
        <f t="shared" si="57"/>
        <v>45417</v>
      </c>
      <c r="BA12" s="45">
        <f t="shared" si="57"/>
        <v>45418</v>
      </c>
      <c r="BB12" s="45">
        <f t="shared" si="57"/>
        <v>45419</v>
      </c>
      <c r="BC12" s="45">
        <f t="shared" si="57"/>
        <v>45420</v>
      </c>
      <c r="BD12" s="45">
        <f t="shared" si="57"/>
        <v>45421</v>
      </c>
      <c r="BE12" s="45">
        <f t="shared" si="57"/>
        <v>45422</v>
      </c>
      <c r="BF12" s="45">
        <f t="shared" si="57"/>
        <v>45423</v>
      </c>
      <c r="BG12" s="45">
        <f t="shared" si="57"/>
        <v>45424</v>
      </c>
      <c r="BH12" s="45">
        <f t="shared" si="57"/>
        <v>45425</v>
      </c>
      <c r="BI12" s="45">
        <f t="shared" si="57"/>
        <v>45426</v>
      </c>
      <c r="BJ12" s="45">
        <f t="shared" si="57"/>
        <v>45427</v>
      </c>
      <c r="BK12" s="45">
        <f t="shared" si="57"/>
        <v>45428</v>
      </c>
      <c r="BL12" s="45">
        <f t="shared" si="57"/>
        <v>45429</v>
      </c>
      <c r="BM12" s="45">
        <f t="shared" si="57"/>
        <v>45430</v>
      </c>
      <c r="BN12" s="45">
        <f t="shared" si="57"/>
        <v>45431</v>
      </c>
      <c r="BO12" s="45">
        <f t="shared" si="57"/>
        <v>45432</v>
      </c>
      <c r="BP12" s="45">
        <f t="shared" si="57"/>
        <v>45433</v>
      </c>
      <c r="BQ12" s="45">
        <f t="shared" si="57"/>
        <v>45434</v>
      </c>
      <c r="BR12" s="45">
        <f t="shared" si="57"/>
        <v>45435</v>
      </c>
      <c r="BS12" s="45">
        <f t="shared" si="57"/>
        <v>45436</v>
      </c>
      <c r="BT12" s="45">
        <f t="shared" si="57"/>
        <v>45437</v>
      </c>
      <c r="BU12" s="45">
        <f t="shared" si="57"/>
        <v>45438</v>
      </c>
      <c r="BV12" s="45">
        <f t="shared" si="57"/>
        <v>45439</v>
      </c>
      <c r="BW12" s="45">
        <f t="shared" si="57"/>
        <v>45440</v>
      </c>
      <c r="BX12" s="45">
        <f t="shared" si="57"/>
        <v>45441</v>
      </c>
      <c r="BY12" s="45">
        <f t="shared" si="57"/>
        <v>45442</v>
      </c>
      <c r="BZ12" s="45">
        <f t="shared" si="57"/>
        <v>45443</v>
      </c>
    </row>
    <row r="13" spans="1:85" ht="20.25" customHeight="1" x14ac:dyDescent="0.15">
      <c r="A13" s="76"/>
      <c r="B13" s="77"/>
      <c r="C13" s="78"/>
      <c r="D13" s="81" t="s">
        <v>6</v>
      </c>
      <c r="E13" s="82"/>
      <c r="F13" s="83"/>
      <c r="G13" s="43">
        <f>IF(G12="","",WEEKDAY(AV12))</f>
        <v>4</v>
      </c>
      <c r="H13" s="43">
        <f t="shared" ref="H13" si="58">IF(H12="","",WEEKDAY(AW12))</f>
        <v>5</v>
      </c>
      <c r="I13" s="43">
        <f t="shared" ref="I13" si="59">IF(I12="","",WEEKDAY(AX12))</f>
        <v>6</v>
      </c>
      <c r="J13" s="43">
        <f t="shared" ref="J13" si="60">IF(J12="","",WEEKDAY(AY12))</f>
        <v>7</v>
      </c>
      <c r="K13" s="43">
        <f t="shared" ref="K13" si="61">IF(K12="","",WEEKDAY(AZ12))</f>
        <v>1</v>
      </c>
      <c r="L13" s="47">
        <f t="shared" ref="L13" si="62">IF(L12="","",WEEKDAY(BA12))</f>
        <v>2</v>
      </c>
      <c r="M13" s="47">
        <f t="shared" ref="M13" si="63">IF(M12="","",WEEKDAY(BB12))</f>
        <v>3</v>
      </c>
      <c r="N13" s="43">
        <f t="shared" ref="N13" si="64">IF(N12="","",WEEKDAY(BC12))</f>
        <v>4</v>
      </c>
      <c r="O13" s="43">
        <f t="shared" ref="O13" si="65">IF(O12="","",WEEKDAY(BD12))</f>
        <v>5</v>
      </c>
      <c r="P13" s="43">
        <f t="shared" ref="P13" si="66">IF(P12="","",WEEKDAY(BE12))</f>
        <v>6</v>
      </c>
      <c r="Q13" s="43">
        <f t="shared" ref="Q13" si="67">IF(Q12="","",WEEKDAY(BF12))</f>
        <v>7</v>
      </c>
      <c r="R13" s="43">
        <f t="shared" ref="R13" si="68">IF(R12="","",WEEKDAY(BG12))</f>
        <v>1</v>
      </c>
      <c r="S13" s="47">
        <f t="shared" ref="S13" si="69">IF(S12="","",WEEKDAY(BH12))</f>
        <v>2</v>
      </c>
      <c r="T13" s="47">
        <f t="shared" ref="T13" si="70">IF(T12="","",WEEKDAY(BI12))</f>
        <v>3</v>
      </c>
      <c r="U13" s="43">
        <f t="shared" ref="U13" si="71">IF(U12="","",WEEKDAY(BJ12))</f>
        <v>4</v>
      </c>
      <c r="V13" s="43">
        <f t="shared" ref="V13" si="72">IF(V12="","",WEEKDAY(BK12))</f>
        <v>5</v>
      </c>
      <c r="W13" s="43">
        <f t="shared" ref="W13" si="73">IF(W12="","",WEEKDAY(BL12))</f>
        <v>6</v>
      </c>
      <c r="X13" s="43">
        <f t="shared" ref="X13" si="74">IF(X12="","",WEEKDAY(BM12))</f>
        <v>7</v>
      </c>
      <c r="Y13" s="43">
        <f t="shared" ref="Y13" si="75">IF(Y12="","",WEEKDAY(BN12))</f>
        <v>1</v>
      </c>
      <c r="Z13" s="47">
        <f t="shared" ref="Z13" si="76">IF(Z12="","",WEEKDAY(BO12))</f>
        <v>2</v>
      </c>
      <c r="AA13" s="47">
        <f t="shared" ref="AA13" si="77">IF(AA12="","",WEEKDAY(BP12))</f>
        <v>3</v>
      </c>
      <c r="AB13" s="43">
        <f t="shared" ref="AB13" si="78">IF(AB12="","",WEEKDAY(BQ12))</f>
        <v>4</v>
      </c>
      <c r="AC13" s="43">
        <f t="shared" ref="AC13" si="79">IF(AC12="","",WEEKDAY(BR12))</f>
        <v>5</v>
      </c>
      <c r="AD13" s="43">
        <f t="shared" ref="AD13" si="80">IF(AD12="","",WEEKDAY(BS12))</f>
        <v>6</v>
      </c>
      <c r="AE13" s="43">
        <f t="shared" ref="AE13" si="81">IF(AE12="","",WEEKDAY(BT12))</f>
        <v>7</v>
      </c>
      <c r="AF13" s="43">
        <f t="shared" ref="AF13" si="82">IF(AF12="","",WEEKDAY(BU12))</f>
        <v>1</v>
      </c>
      <c r="AG13" s="47">
        <f t="shared" ref="AG13" si="83">IF(AG12="","",WEEKDAY(BV12))</f>
        <v>2</v>
      </c>
      <c r="AH13" s="47">
        <f t="shared" ref="AH13" si="84">IF(AH12="","",WEEKDAY(BW12))</f>
        <v>3</v>
      </c>
      <c r="AI13" s="47">
        <f t="shared" ref="AI13" si="85">IF(AI12="","",WEEKDAY(BX12))</f>
        <v>4</v>
      </c>
      <c r="AJ13" s="43">
        <f t="shared" ref="AJ13" si="86">IF(AJ12="","",WEEKDAY(BY12))</f>
        <v>5</v>
      </c>
      <c r="AK13" s="46">
        <f t="shared" ref="AK13" si="87">IF(AK12="","",WEEKDAY(BZ12))</f>
        <v>6</v>
      </c>
      <c r="AL13" s="88" t="s">
        <v>8</v>
      </c>
      <c r="AM13" s="89"/>
      <c r="AN13" s="89"/>
      <c r="AO13" s="89"/>
      <c r="AP13" s="90">
        <f t="shared" ref="AP13" si="88">COUNTIF(G15:AK15,"閉")+COUNTIF(G15:AK15,"天")</f>
        <v>0</v>
      </c>
      <c r="AQ13" s="91"/>
      <c r="AV13">
        <f>WEEKDAY(AV12)</f>
        <v>4</v>
      </c>
      <c r="AW13">
        <f>WEEKDAY(AW12)</f>
        <v>5</v>
      </c>
      <c r="AX13">
        <f t="shared" ref="AX13" si="89">WEEKDAY(AX12)</f>
        <v>6</v>
      </c>
      <c r="AY13">
        <f t="shared" ref="AY13" si="90">WEEKDAY(AY12)</f>
        <v>7</v>
      </c>
      <c r="AZ13">
        <f t="shared" ref="AZ13" si="91">WEEKDAY(AZ12)</f>
        <v>1</v>
      </c>
      <c r="BA13">
        <f t="shared" ref="BA13" si="92">WEEKDAY(BA12)</f>
        <v>2</v>
      </c>
      <c r="BB13">
        <f t="shared" ref="BB13" si="93">WEEKDAY(BB12)</f>
        <v>3</v>
      </c>
      <c r="BC13">
        <f t="shared" ref="BC13" si="94">WEEKDAY(BC12)</f>
        <v>4</v>
      </c>
      <c r="BD13">
        <f t="shared" ref="BD13" si="95">WEEKDAY(BD12)</f>
        <v>5</v>
      </c>
      <c r="BE13">
        <f t="shared" ref="BE13" si="96">WEEKDAY(BE12)</f>
        <v>6</v>
      </c>
      <c r="BF13">
        <f t="shared" ref="BF13" si="97">WEEKDAY(BF12)</f>
        <v>7</v>
      </c>
      <c r="BG13">
        <f t="shared" ref="BG13" si="98">WEEKDAY(BG12)</f>
        <v>1</v>
      </c>
      <c r="BH13">
        <f t="shared" ref="BH13" si="99">WEEKDAY(BH12)</f>
        <v>2</v>
      </c>
      <c r="BI13">
        <f t="shared" ref="BI13" si="100">WEEKDAY(BI12)</f>
        <v>3</v>
      </c>
      <c r="BJ13">
        <f t="shared" ref="BJ13" si="101">WEEKDAY(BJ12)</f>
        <v>4</v>
      </c>
      <c r="BK13">
        <f t="shared" ref="BK13" si="102">WEEKDAY(BK12)</f>
        <v>5</v>
      </c>
      <c r="BL13">
        <f t="shared" ref="BL13" si="103">WEEKDAY(BL12)</f>
        <v>6</v>
      </c>
      <c r="BM13">
        <f t="shared" ref="BM13" si="104">WEEKDAY(BM12)</f>
        <v>7</v>
      </c>
      <c r="BN13">
        <f t="shared" ref="BN13" si="105">WEEKDAY(BN12)</f>
        <v>1</v>
      </c>
      <c r="BO13">
        <f t="shared" ref="BO13" si="106">WEEKDAY(BO12)</f>
        <v>2</v>
      </c>
      <c r="BP13">
        <f t="shared" ref="BP13" si="107">WEEKDAY(BP12)</f>
        <v>3</v>
      </c>
      <c r="BQ13">
        <f t="shared" ref="BQ13" si="108">WEEKDAY(BQ12)</f>
        <v>4</v>
      </c>
      <c r="BR13">
        <f t="shared" ref="BR13" si="109">WEEKDAY(BR12)</f>
        <v>5</v>
      </c>
      <c r="BS13">
        <f t="shared" ref="BS13" si="110">WEEKDAY(BS12)</f>
        <v>6</v>
      </c>
      <c r="BT13">
        <f t="shared" ref="BT13" si="111">WEEKDAY(BT12)</f>
        <v>7</v>
      </c>
      <c r="BU13">
        <f t="shared" ref="BU13" si="112">WEEKDAY(BU12)</f>
        <v>1</v>
      </c>
      <c r="BV13">
        <f t="shared" ref="BV13" si="113">WEEKDAY(BV12)</f>
        <v>2</v>
      </c>
      <c r="BW13">
        <f t="shared" ref="BW13" si="114">WEEKDAY(BW12)</f>
        <v>3</v>
      </c>
      <c r="BX13">
        <f t="shared" ref="BX13" si="115">WEEKDAY(BX12)</f>
        <v>4</v>
      </c>
      <c r="BY13">
        <f t="shared" ref="BY13" si="116">WEEKDAY(BY12)</f>
        <v>5</v>
      </c>
      <c r="BZ13">
        <f t="shared" ref="BZ13" si="117">WEEKDAY(BZ12)</f>
        <v>6</v>
      </c>
    </row>
    <row r="14" spans="1:85" ht="20.25" customHeight="1" x14ac:dyDescent="0.15">
      <c r="A14" s="49"/>
      <c r="B14" s="52" t="s">
        <v>42</v>
      </c>
      <c r="C14" s="50" t="str">
        <f>IFERROR(IF(AP14&lt;($Y$61/100),"×","○"),"")</f>
        <v/>
      </c>
      <c r="D14" s="81" t="s">
        <v>24</v>
      </c>
      <c r="E14" s="82"/>
      <c r="F14" s="8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8"/>
      <c r="AL14" s="88" t="s">
        <v>21</v>
      </c>
      <c r="AM14" s="89"/>
      <c r="AN14" s="89"/>
      <c r="AO14" s="89"/>
      <c r="AP14" s="79" t="e">
        <f t="shared" ref="AP14" si="118">AP13/AP12</f>
        <v>#DIV/0!</v>
      </c>
      <c r="AQ14" s="80"/>
      <c r="AR14">
        <f>IF(C14="×",1,0)</f>
        <v>0</v>
      </c>
    </row>
    <row r="15" spans="1:85" ht="20.25" customHeight="1" thickBot="1" x14ac:dyDescent="0.2">
      <c r="A15" s="54"/>
      <c r="B15" s="53" t="s">
        <v>43</v>
      </c>
      <c r="C15" s="51" t="str">
        <f>IF(AP15=0,"",IF(AP13&lt;AP15,"×","○"))</f>
        <v/>
      </c>
      <c r="D15" s="97" t="s">
        <v>25</v>
      </c>
      <c r="E15" s="98"/>
      <c r="F15" s="9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2"/>
      <c r="AL15" s="84" t="s">
        <v>33</v>
      </c>
      <c r="AM15" s="85"/>
      <c r="AN15" s="85"/>
      <c r="AO15" s="85"/>
      <c r="AP15" s="120">
        <f>COUNTIFS(G13:AK13,7,G15:AK15,"作")+COUNTIFS(G13:AK13,7,G15:AK15,"天")+COUNTIFS(G13:AK13,7,G15:AK15,"閉")+COUNTIFS(G13:AK13,1,G15:AK15,"作")+COUNTIFS(G13:AK13,1,G15:AK15,"天")+COUNTIFS(G13:AK13,1,G15:AK15,"閉")</f>
        <v>0</v>
      </c>
      <c r="AQ15" s="121"/>
      <c r="AR15">
        <f>IF(C15="×",1,0)</f>
        <v>0</v>
      </c>
      <c r="AS15">
        <f>IF(A12="","",IF(AR14=0,0,IF(AR15=0,0,1)))</f>
        <v>0</v>
      </c>
    </row>
    <row r="16" spans="1:85" ht="20.25" customHeight="1" x14ac:dyDescent="0.15">
      <c r="A16" s="73" t="str">
        <f>IF($E$5&lt;AV16,"",TEXT(EDATE($E$4,2),"ggge年m月"))</f>
        <v>令和6年6月</v>
      </c>
      <c r="B16" s="74"/>
      <c r="C16" s="75"/>
      <c r="D16" s="92" t="s">
        <v>7</v>
      </c>
      <c r="E16" s="93"/>
      <c r="F16" s="94"/>
      <c r="G16" s="5">
        <f>IF($E$4&gt;AV16,"",IF($E$5&lt;AV16,"",DAY(AV16)))</f>
        <v>1</v>
      </c>
      <c r="H16" s="5">
        <f>IF($E$4&gt;AW16,"",IF($E$5&lt;AW16,"",DAY(AW16)))</f>
        <v>2</v>
      </c>
      <c r="I16" s="5">
        <f t="shared" ref="I16" si="119">IF($E$4&gt;AX16,"",IF($E$5&lt;AX16,"",DAY(AX16)))</f>
        <v>3</v>
      </c>
      <c r="J16" s="5">
        <f t="shared" ref="J16" si="120">IF($E$4&gt;AY16,"",IF($E$5&lt;AY16,"",DAY(AY16)))</f>
        <v>4</v>
      </c>
      <c r="K16" s="5">
        <f t="shared" ref="K16" si="121">IF($E$4&gt;AZ16,"",IF($E$5&lt;AZ16,"",DAY(AZ16)))</f>
        <v>5</v>
      </c>
      <c r="L16" s="41">
        <f t="shared" ref="L16" si="122">IF($E$4&gt;BA16,"",IF($E$5&lt;BA16,"",DAY(BA16)))</f>
        <v>6</v>
      </c>
      <c r="M16" s="41">
        <f t="shared" ref="M16" si="123">IF($E$4&gt;BB16,"",IF($E$5&lt;BB16,"",DAY(BB16)))</f>
        <v>7</v>
      </c>
      <c r="N16" s="16">
        <f t="shared" ref="N16" si="124">IF($E$4&gt;BC16,"",IF($E$5&lt;BC16,"",DAY(BC16)))</f>
        <v>8</v>
      </c>
      <c r="O16" s="16">
        <f t="shared" ref="O16" si="125">IF($E$4&gt;BD16,"",IF($E$5&lt;BD16,"",DAY(BD16)))</f>
        <v>9</v>
      </c>
      <c r="P16" s="16">
        <f t="shared" ref="P16" si="126">IF($E$4&gt;BE16,"",IF($E$5&lt;BE16,"",DAY(BE16)))</f>
        <v>10</v>
      </c>
      <c r="Q16" s="16">
        <f t="shared" ref="Q16" si="127">IF($E$4&gt;BF16,"",IF($E$5&lt;BF16,"",DAY(BF16)))</f>
        <v>11</v>
      </c>
      <c r="R16" s="16">
        <f t="shared" ref="R16" si="128">IF($E$4&gt;BG16,"",IF($E$5&lt;BG16,"",DAY(BG16)))</f>
        <v>12</v>
      </c>
      <c r="S16" s="41">
        <f t="shared" ref="S16" si="129">IF($E$4&gt;BH16,"",IF($E$5&lt;BH16,"",DAY(BH16)))</f>
        <v>13</v>
      </c>
      <c r="T16" s="41">
        <f t="shared" ref="T16" si="130">IF($E$4&gt;BI16,"",IF($E$5&lt;BI16,"",DAY(BI16)))</f>
        <v>14</v>
      </c>
      <c r="U16" s="16">
        <f t="shared" ref="U16" si="131">IF($E$4&gt;BJ16,"",IF($E$5&lt;BJ16,"",DAY(BJ16)))</f>
        <v>15</v>
      </c>
      <c r="V16" s="16">
        <f t="shared" ref="V16" si="132">IF($E$4&gt;BK16,"",IF($E$5&lt;BK16,"",DAY(BK16)))</f>
        <v>16</v>
      </c>
      <c r="W16" s="16">
        <f t="shared" ref="W16" si="133">IF($E$4&gt;BL16,"",IF($E$5&lt;BL16,"",DAY(BL16)))</f>
        <v>17</v>
      </c>
      <c r="X16" s="16">
        <f t="shared" ref="X16" si="134">IF($E$4&gt;BM16,"",IF($E$5&lt;BM16,"",DAY(BM16)))</f>
        <v>18</v>
      </c>
      <c r="Y16" s="16">
        <f t="shared" ref="Y16" si="135">IF($E$4&gt;BN16,"",IF($E$5&lt;BN16,"",DAY(BN16)))</f>
        <v>19</v>
      </c>
      <c r="Z16" s="41">
        <f t="shared" ref="Z16" si="136">IF($E$4&gt;BO16,"",IF($E$5&lt;BO16,"",DAY(BO16)))</f>
        <v>20</v>
      </c>
      <c r="AA16" s="41">
        <f t="shared" ref="AA16" si="137">IF($E$4&gt;BP16,"",IF($E$5&lt;BP16,"",DAY(BP16)))</f>
        <v>21</v>
      </c>
      <c r="AB16" s="16">
        <f t="shared" ref="AB16" si="138">IF($E$4&gt;BQ16,"",IF($E$5&lt;BQ16,"",DAY(BQ16)))</f>
        <v>22</v>
      </c>
      <c r="AC16" s="16">
        <f t="shared" ref="AC16" si="139">IF($E$4&gt;BR16,"",IF($E$5&lt;BR16,"",DAY(BR16)))</f>
        <v>23</v>
      </c>
      <c r="AD16" s="16">
        <f t="shared" ref="AD16" si="140">IF($E$4&gt;BS16,"",IF($E$5&lt;BS16,"",DAY(BS16)))</f>
        <v>24</v>
      </c>
      <c r="AE16" s="16">
        <f t="shared" ref="AE16" si="141">IF($E$4&gt;BT16,"",IF($E$5&lt;BT16,"",DAY(BT16)))</f>
        <v>25</v>
      </c>
      <c r="AF16" s="16">
        <f t="shared" ref="AF16" si="142">IF($E$4&gt;BU16,"",IF($E$5&lt;BU16,"",DAY(BU16)))</f>
        <v>26</v>
      </c>
      <c r="AG16" s="41">
        <f t="shared" ref="AG16" si="143">IF($E$4&gt;BV16,"",IF($E$5&lt;BV16,"",DAY(BV16)))</f>
        <v>27</v>
      </c>
      <c r="AH16" s="41">
        <f t="shared" ref="AH16" si="144">IF($E$4&gt;BW16,"",IF($E$5&lt;BW16,"",DAY(BW16)))</f>
        <v>28</v>
      </c>
      <c r="AI16" s="41">
        <f>IF($E$4&gt;BX16,"",IF($E$5&lt;BX16,"",IF(MONTH(BW16)&lt;&gt;MONTH(BX16),"",DAY(BX16))))</f>
        <v>29</v>
      </c>
      <c r="AJ16" s="5">
        <f>IF($E$4&gt;BY16,"",IF($E$5&lt;BY16,"",IF(MONTH(BW16)&lt;&gt;MONTH(BY16),"",DAY(BY16))))</f>
        <v>30</v>
      </c>
      <c r="AK16" s="13" t="str">
        <f>IF($E$4&gt;BZ16,"",IF($E$5&lt;BZ16,"",IF(MONTH(BW16)&lt;&gt;MONTH(BZ16),"",DAY(BZ16))))</f>
        <v/>
      </c>
      <c r="AL16" s="88" t="s">
        <v>11</v>
      </c>
      <c r="AM16" s="89"/>
      <c r="AN16" s="89"/>
      <c r="AO16" s="89"/>
      <c r="AP16" s="95">
        <f>COUNTIF(G18:AK18,"工")+COUNTIF(G18:AK18,"休")+COUNTIFS(G18:AK18,"外",G19:AK19,"作")+COUNTIFS(G18:AK18,"外",G19:AK19,"天")+COUNTIFS(G18:AK18,"外",G19:AK19,"閉")</f>
        <v>0</v>
      </c>
      <c r="AQ16" s="96"/>
      <c r="AU16" s="42"/>
      <c r="AV16" s="45">
        <f>EDATE(AV12,1)</f>
        <v>45444</v>
      </c>
      <c r="AW16" s="45">
        <f>AV16+1</f>
        <v>45445</v>
      </c>
      <c r="AX16" s="45">
        <f t="shared" ref="AX16:BZ16" si="145">AW16+1</f>
        <v>45446</v>
      </c>
      <c r="AY16" s="45">
        <f t="shared" si="145"/>
        <v>45447</v>
      </c>
      <c r="AZ16" s="45">
        <f t="shared" si="145"/>
        <v>45448</v>
      </c>
      <c r="BA16" s="45">
        <f t="shared" si="145"/>
        <v>45449</v>
      </c>
      <c r="BB16" s="45">
        <f t="shared" si="145"/>
        <v>45450</v>
      </c>
      <c r="BC16" s="45">
        <f t="shared" si="145"/>
        <v>45451</v>
      </c>
      <c r="BD16" s="45">
        <f t="shared" si="145"/>
        <v>45452</v>
      </c>
      <c r="BE16" s="45">
        <f t="shared" si="145"/>
        <v>45453</v>
      </c>
      <c r="BF16" s="45">
        <f t="shared" si="145"/>
        <v>45454</v>
      </c>
      <c r="BG16" s="45">
        <f t="shared" si="145"/>
        <v>45455</v>
      </c>
      <c r="BH16" s="45">
        <f t="shared" si="145"/>
        <v>45456</v>
      </c>
      <c r="BI16" s="45">
        <f t="shared" si="145"/>
        <v>45457</v>
      </c>
      <c r="BJ16" s="45">
        <f t="shared" si="145"/>
        <v>45458</v>
      </c>
      <c r="BK16" s="45">
        <f t="shared" si="145"/>
        <v>45459</v>
      </c>
      <c r="BL16" s="45">
        <f t="shared" si="145"/>
        <v>45460</v>
      </c>
      <c r="BM16" s="45">
        <f t="shared" si="145"/>
        <v>45461</v>
      </c>
      <c r="BN16" s="45">
        <f t="shared" si="145"/>
        <v>45462</v>
      </c>
      <c r="BO16" s="45">
        <f t="shared" si="145"/>
        <v>45463</v>
      </c>
      <c r="BP16" s="45">
        <f t="shared" si="145"/>
        <v>45464</v>
      </c>
      <c r="BQ16" s="45">
        <f t="shared" si="145"/>
        <v>45465</v>
      </c>
      <c r="BR16" s="45">
        <f t="shared" si="145"/>
        <v>45466</v>
      </c>
      <c r="BS16" s="45">
        <f t="shared" si="145"/>
        <v>45467</v>
      </c>
      <c r="BT16" s="45">
        <f t="shared" si="145"/>
        <v>45468</v>
      </c>
      <c r="BU16" s="45">
        <f t="shared" si="145"/>
        <v>45469</v>
      </c>
      <c r="BV16" s="45">
        <f t="shared" si="145"/>
        <v>45470</v>
      </c>
      <c r="BW16" s="45">
        <f t="shared" si="145"/>
        <v>45471</v>
      </c>
      <c r="BX16" s="45">
        <f t="shared" si="145"/>
        <v>45472</v>
      </c>
      <c r="BY16" s="45">
        <f t="shared" si="145"/>
        <v>45473</v>
      </c>
      <c r="BZ16" s="45">
        <f t="shared" si="145"/>
        <v>45474</v>
      </c>
    </row>
    <row r="17" spans="1:78" ht="20.25" customHeight="1" x14ac:dyDescent="0.15">
      <c r="A17" s="76"/>
      <c r="B17" s="77"/>
      <c r="C17" s="78"/>
      <c r="D17" s="81" t="s">
        <v>6</v>
      </c>
      <c r="E17" s="82"/>
      <c r="F17" s="83"/>
      <c r="G17" s="43">
        <f>IF(G16="","",WEEKDAY(AV16))</f>
        <v>7</v>
      </c>
      <c r="H17" s="43">
        <f t="shared" ref="H17" si="146">IF(H16="","",WEEKDAY(AW16))</f>
        <v>1</v>
      </c>
      <c r="I17" s="43">
        <f t="shared" ref="I17" si="147">IF(I16="","",WEEKDAY(AX16))</f>
        <v>2</v>
      </c>
      <c r="J17" s="43">
        <f t="shared" ref="J17" si="148">IF(J16="","",WEEKDAY(AY16))</f>
        <v>3</v>
      </c>
      <c r="K17" s="43">
        <f t="shared" ref="K17" si="149">IF(K16="","",WEEKDAY(AZ16))</f>
        <v>4</v>
      </c>
      <c r="L17" s="47">
        <f t="shared" ref="L17" si="150">IF(L16="","",WEEKDAY(BA16))</f>
        <v>5</v>
      </c>
      <c r="M17" s="47">
        <f t="shared" ref="M17" si="151">IF(M16="","",WEEKDAY(BB16))</f>
        <v>6</v>
      </c>
      <c r="N17" s="43">
        <f t="shared" ref="N17" si="152">IF(N16="","",WEEKDAY(BC16))</f>
        <v>7</v>
      </c>
      <c r="O17" s="43">
        <f t="shared" ref="O17" si="153">IF(O16="","",WEEKDAY(BD16))</f>
        <v>1</v>
      </c>
      <c r="P17" s="43">
        <f t="shared" ref="P17" si="154">IF(P16="","",WEEKDAY(BE16))</f>
        <v>2</v>
      </c>
      <c r="Q17" s="43">
        <f t="shared" ref="Q17" si="155">IF(Q16="","",WEEKDAY(BF16))</f>
        <v>3</v>
      </c>
      <c r="R17" s="43">
        <f t="shared" ref="R17" si="156">IF(R16="","",WEEKDAY(BG16))</f>
        <v>4</v>
      </c>
      <c r="S17" s="47">
        <f t="shared" ref="S17" si="157">IF(S16="","",WEEKDAY(BH16))</f>
        <v>5</v>
      </c>
      <c r="T17" s="47">
        <f t="shared" ref="T17" si="158">IF(T16="","",WEEKDAY(BI16))</f>
        <v>6</v>
      </c>
      <c r="U17" s="43">
        <f t="shared" ref="U17" si="159">IF(U16="","",WEEKDAY(BJ16))</f>
        <v>7</v>
      </c>
      <c r="V17" s="43">
        <f t="shared" ref="V17" si="160">IF(V16="","",WEEKDAY(BK16))</f>
        <v>1</v>
      </c>
      <c r="W17" s="43">
        <f t="shared" ref="W17" si="161">IF(W16="","",WEEKDAY(BL16))</f>
        <v>2</v>
      </c>
      <c r="X17" s="43">
        <f t="shared" ref="X17" si="162">IF(X16="","",WEEKDAY(BM16))</f>
        <v>3</v>
      </c>
      <c r="Y17" s="43">
        <f t="shared" ref="Y17" si="163">IF(Y16="","",WEEKDAY(BN16))</f>
        <v>4</v>
      </c>
      <c r="Z17" s="47">
        <f t="shared" ref="Z17" si="164">IF(Z16="","",WEEKDAY(BO16))</f>
        <v>5</v>
      </c>
      <c r="AA17" s="47">
        <f t="shared" ref="AA17" si="165">IF(AA16="","",WEEKDAY(BP16))</f>
        <v>6</v>
      </c>
      <c r="AB17" s="43">
        <f t="shared" ref="AB17" si="166">IF(AB16="","",WEEKDAY(BQ16))</f>
        <v>7</v>
      </c>
      <c r="AC17" s="43">
        <f t="shared" ref="AC17" si="167">IF(AC16="","",WEEKDAY(BR16))</f>
        <v>1</v>
      </c>
      <c r="AD17" s="43">
        <f t="shared" ref="AD17" si="168">IF(AD16="","",WEEKDAY(BS16))</f>
        <v>2</v>
      </c>
      <c r="AE17" s="43">
        <f t="shared" ref="AE17" si="169">IF(AE16="","",WEEKDAY(BT16))</f>
        <v>3</v>
      </c>
      <c r="AF17" s="43">
        <f t="shared" ref="AF17" si="170">IF(AF16="","",WEEKDAY(BU16))</f>
        <v>4</v>
      </c>
      <c r="AG17" s="47">
        <f t="shared" ref="AG17" si="171">IF(AG16="","",WEEKDAY(BV16))</f>
        <v>5</v>
      </c>
      <c r="AH17" s="47">
        <f t="shared" ref="AH17" si="172">IF(AH16="","",WEEKDAY(BW16))</f>
        <v>6</v>
      </c>
      <c r="AI17" s="47">
        <f t="shared" ref="AI17" si="173">IF(AI16="","",WEEKDAY(BX16))</f>
        <v>7</v>
      </c>
      <c r="AJ17" s="43">
        <f t="shared" ref="AJ17" si="174">IF(AJ16="","",WEEKDAY(BY16))</f>
        <v>1</v>
      </c>
      <c r="AK17" s="46" t="str">
        <f t="shared" ref="AK17" si="175">IF(AK16="","",WEEKDAY(BZ16))</f>
        <v/>
      </c>
      <c r="AL17" s="88" t="s">
        <v>8</v>
      </c>
      <c r="AM17" s="89"/>
      <c r="AN17" s="89"/>
      <c r="AO17" s="89"/>
      <c r="AP17" s="90">
        <f t="shared" ref="AP17" si="176">COUNTIF(G19:AK19,"閉")+COUNTIF(G19:AK19,"天")</f>
        <v>0</v>
      </c>
      <c r="AQ17" s="91"/>
      <c r="AV17">
        <f>WEEKDAY(AV16)</f>
        <v>7</v>
      </c>
      <c r="AW17">
        <f>WEEKDAY(AW16)</f>
        <v>1</v>
      </c>
      <c r="AX17">
        <f t="shared" ref="AX17" si="177">WEEKDAY(AX16)</f>
        <v>2</v>
      </c>
      <c r="AY17">
        <f t="shared" ref="AY17" si="178">WEEKDAY(AY16)</f>
        <v>3</v>
      </c>
      <c r="AZ17">
        <f t="shared" ref="AZ17" si="179">WEEKDAY(AZ16)</f>
        <v>4</v>
      </c>
      <c r="BA17">
        <f t="shared" ref="BA17" si="180">WEEKDAY(BA16)</f>
        <v>5</v>
      </c>
      <c r="BB17">
        <f t="shared" ref="BB17" si="181">WEEKDAY(BB16)</f>
        <v>6</v>
      </c>
      <c r="BC17">
        <f t="shared" ref="BC17" si="182">WEEKDAY(BC16)</f>
        <v>7</v>
      </c>
      <c r="BD17">
        <f t="shared" ref="BD17" si="183">WEEKDAY(BD16)</f>
        <v>1</v>
      </c>
      <c r="BE17">
        <f t="shared" ref="BE17" si="184">WEEKDAY(BE16)</f>
        <v>2</v>
      </c>
      <c r="BF17">
        <f t="shared" ref="BF17" si="185">WEEKDAY(BF16)</f>
        <v>3</v>
      </c>
      <c r="BG17">
        <f t="shared" ref="BG17" si="186">WEEKDAY(BG16)</f>
        <v>4</v>
      </c>
      <c r="BH17">
        <f t="shared" ref="BH17" si="187">WEEKDAY(BH16)</f>
        <v>5</v>
      </c>
      <c r="BI17">
        <f t="shared" ref="BI17" si="188">WEEKDAY(BI16)</f>
        <v>6</v>
      </c>
      <c r="BJ17">
        <f t="shared" ref="BJ17" si="189">WEEKDAY(BJ16)</f>
        <v>7</v>
      </c>
      <c r="BK17">
        <f t="shared" ref="BK17" si="190">WEEKDAY(BK16)</f>
        <v>1</v>
      </c>
      <c r="BL17">
        <f t="shared" ref="BL17" si="191">WEEKDAY(BL16)</f>
        <v>2</v>
      </c>
      <c r="BM17">
        <f t="shared" ref="BM17" si="192">WEEKDAY(BM16)</f>
        <v>3</v>
      </c>
      <c r="BN17">
        <f t="shared" ref="BN17" si="193">WEEKDAY(BN16)</f>
        <v>4</v>
      </c>
      <c r="BO17">
        <f t="shared" ref="BO17" si="194">WEEKDAY(BO16)</f>
        <v>5</v>
      </c>
      <c r="BP17">
        <f t="shared" ref="BP17" si="195">WEEKDAY(BP16)</f>
        <v>6</v>
      </c>
      <c r="BQ17">
        <f t="shared" ref="BQ17" si="196">WEEKDAY(BQ16)</f>
        <v>7</v>
      </c>
      <c r="BR17">
        <f t="shared" ref="BR17" si="197">WEEKDAY(BR16)</f>
        <v>1</v>
      </c>
      <c r="BS17">
        <f t="shared" ref="BS17" si="198">WEEKDAY(BS16)</f>
        <v>2</v>
      </c>
      <c r="BT17">
        <f t="shared" ref="BT17" si="199">WEEKDAY(BT16)</f>
        <v>3</v>
      </c>
      <c r="BU17">
        <f t="shared" ref="BU17" si="200">WEEKDAY(BU16)</f>
        <v>4</v>
      </c>
      <c r="BV17">
        <f t="shared" ref="BV17" si="201">WEEKDAY(BV16)</f>
        <v>5</v>
      </c>
      <c r="BW17">
        <f t="shared" ref="BW17" si="202">WEEKDAY(BW16)</f>
        <v>6</v>
      </c>
      <c r="BX17">
        <f t="shared" ref="BX17" si="203">WEEKDAY(BX16)</f>
        <v>7</v>
      </c>
      <c r="BY17">
        <f t="shared" ref="BY17" si="204">WEEKDAY(BY16)</f>
        <v>1</v>
      </c>
      <c r="BZ17">
        <f t="shared" ref="BZ17" si="205">WEEKDAY(BZ16)</f>
        <v>2</v>
      </c>
    </row>
    <row r="18" spans="1:78" ht="20.25" customHeight="1" x14ac:dyDescent="0.15">
      <c r="A18" s="49"/>
      <c r="B18" s="52" t="s">
        <v>42</v>
      </c>
      <c r="C18" s="50" t="str">
        <f>IFERROR(IF(AP18&lt;($Y$61/100),"×","○"),"")</f>
        <v/>
      </c>
      <c r="D18" s="81" t="s">
        <v>24</v>
      </c>
      <c r="E18" s="82"/>
      <c r="F18" s="83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8"/>
      <c r="AL18" s="88" t="s">
        <v>21</v>
      </c>
      <c r="AM18" s="89"/>
      <c r="AN18" s="89"/>
      <c r="AO18" s="89"/>
      <c r="AP18" s="79" t="e">
        <f t="shared" ref="AP18" si="206">AP17/AP16</f>
        <v>#DIV/0!</v>
      </c>
      <c r="AQ18" s="80"/>
      <c r="AR18">
        <f>IF(C18="×",1,0)</f>
        <v>0</v>
      </c>
    </row>
    <row r="19" spans="1:78" ht="20.25" customHeight="1" thickBot="1" x14ac:dyDescent="0.2">
      <c r="A19" s="54"/>
      <c r="B19" s="53" t="s">
        <v>43</v>
      </c>
      <c r="C19" s="51" t="str">
        <f>IF(AP19=0,"",IF(AP17&lt;AP19,"×","○"))</f>
        <v/>
      </c>
      <c r="D19" s="97" t="s">
        <v>25</v>
      </c>
      <c r="E19" s="98"/>
      <c r="F19" s="99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2"/>
      <c r="AL19" s="84" t="s">
        <v>33</v>
      </c>
      <c r="AM19" s="85"/>
      <c r="AN19" s="85"/>
      <c r="AO19" s="85"/>
      <c r="AP19" s="120">
        <f>COUNTIFS(G17:AK17,7,G19:AK19,"作")+COUNTIFS(G17:AK17,7,G19:AK19,"天")+COUNTIFS(G17:AK17,7,G19:AK19,"閉")+COUNTIFS(G17:AK17,1,G19:AK19,"作")+COUNTIFS(G17:AK17,1,G19:AK19,"天")+COUNTIFS(G17:AK17,1,G19:AK19,"閉")</f>
        <v>0</v>
      </c>
      <c r="AQ19" s="121"/>
      <c r="AR19">
        <f>IF(C19="×",1,0)</f>
        <v>0</v>
      </c>
      <c r="AS19">
        <f>IF(A16="","",IF(AR18=0,0,IF(AR19=0,0,1)))</f>
        <v>0</v>
      </c>
    </row>
    <row r="20" spans="1:78" ht="20.25" customHeight="1" x14ac:dyDescent="0.15">
      <c r="A20" s="73" t="str">
        <f>IF($E$5&lt;AV20,"",TEXT(EDATE($E$4,3),"ggge年m月"))</f>
        <v>令和6年7月</v>
      </c>
      <c r="B20" s="74"/>
      <c r="C20" s="75"/>
      <c r="D20" s="92" t="s">
        <v>7</v>
      </c>
      <c r="E20" s="93"/>
      <c r="F20" s="94"/>
      <c r="G20" s="5">
        <f>IF($E$4&gt;AV20,"",IF($E$5&lt;AV20,"",DAY(AV20)))</f>
        <v>1</v>
      </c>
      <c r="H20" s="5">
        <f>IF($E$4&gt;AW20,"",IF($E$5&lt;AW20,"",DAY(AW20)))</f>
        <v>2</v>
      </c>
      <c r="I20" s="5">
        <f t="shared" ref="I20" si="207">IF($E$4&gt;AX20,"",IF($E$5&lt;AX20,"",DAY(AX20)))</f>
        <v>3</v>
      </c>
      <c r="J20" s="5">
        <f t="shared" ref="J20" si="208">IF($E$4&gt;AY20,"",IF($E$5&lt;AY20,"",DAY(AY20)))</f>
        <v>4</v>
      </c>
      <c r="K20" s="5">
        <f t="shared" ref="K20" si="209">IF($E$4&gt;AZ20,"",IF($E$5&lt;AZ20,"",DAY(AZ20)))</f>
        <v>5</v>
      </c>
      <c r="L20" s="41">
        <f t="shared" ref="L20" si="210">IF($E$4&gt;BA20,"",IF($E$5&lt;BA20,"",DAY(BA20)))</f>
        <v>6</v>
      </c>
      <c r="M20" s="41">
        <f t="shared" ref="M20" si="211">IF($E$4&gt;BB20,"",IF($E$5&lt;BB20,"",DAY(BB20)))</f>
        <v>7</v>
      </c>
      <c r="N20" s="16">
        <f t="shared" ref="N20" si="212">IF($E$4&gt;BC20,"",IF($E$5&lt;BC20,"",DAY(BC20)))</f>
        <v>8</v>
      </c>
      <c r="O20" s="16">
        <f t="shared" ref="O20" si="213">IF($E$4&gt;BD20,"",IF($E$5&lt;BD20,"",DAY(BD20)))</f>
        <v>9</v>
      </c>
      <c r="P20" s="16">
        <f t="shared" ref="P20" si="214">IF($E$4&gt;BE20,"",IF($E$5&lt;BE20,"",DAY(BE20)))</f>
        <v>10</v>
      </c>
      <c r="Q20" s="16">
        <f t="shared" ref="Q20" si="215">IF($E$4&gt;BF20,"",IF($E$5&lt;BF20,"",DAY(BF20)))</f>
        <v>11</v>
      </c>
      <c r="R20" s="16">
        <f t="shared" ref="R20" si="216">IF($E$4&gt;BG20,"",IF($E$5&lt;BG20,"",DAY(BG20)))</f>
        <v>12</v>
      </c>
      <c r="S20" s="41">
        <f t="shared" ref="S20" si="217">IF($E$4&gt;BH20,"",IF($E$5&lt;BH20,"",DAY(BH20)))</f>
        <v>13</v>
      </c>
      <c r="T20" s="41">
        <f t="shared" ref="T20" si="218">IF($E$4&gt;BI20,"",IF($E$5&lt;BI20,"",DAY(BI20)))</f>
        <v>14</v>
      </c>
      <c r="U20" s="16">
        <f t="shared" ref="U20" si="219">IF($E$4&gt;BJ20,"",IF($E$5&lt;BJ20,"",DAY(BJ20)))</f>
        <v>15</v>
      </c>
      <c r="V20" s="16">
        <f t="shared" ref="V20" si="220">IF($E$4&gt;BK20,"",IF($E$5&lt;BK20,"",DAY(BK20)))</f>
        <v>16</v>
      </c>
      <c r="W20" s="16">
        <f t="shared" ref="W20" si="221">IF($E$4&gt;BL20,"",IF($E$5&lt;BL20,"",DAY(BL20)))</f>
        <v>17</v>
      </c>
      <c r="X20" s="16">
        <f t="shared" ref="X20" si="222">IF($E$4&gt;BM20,"",IF($E$5&lt;BM20,"",DAY(BM20)))</f>
        <v>18</v>
      </c>
      <c r="Y20" s="16">
        <f t="shared" ref="Y20" si="223">IF($E$4&gt;BN20,"",IF($E$5&lt;BN20,"",DAY(BN20)))</f>
        <v>19</v>
      </c>
      <c r="Z20" s="41">
        <f t="shared" ref="Z20" si="224">IF($E$4&gt;BO20,"",IF($E$5&lt;BO20,"",DAY(BO20)))</f>
        <v>20</v>
      </c>
      <c r="AA20" s="41">
        <f t="shared" ref="AA20" si="225">IF($E$4&gt;BP20,"",IF($E$5&lt;BP20,"",DAY(BP20)))</f>
        <v>21</v>
      </c>
      <c r="AB20" s="16">
        <f t="shared" ref="AB20" si="226">IF($E$4&gt;BQ20,"",IF($E$5&lt;BQ20,"",DAY(BQ20)))</f>
        <v>22</v>
      </c>
      <c r="AC20" s="16">
        <f t="shared" ref="AC20" si="227">IF($E$4&gt;BR20,"",IF($E$5&lt;BR20,"",DAY(BR20)))</f>
        <v>23</v>
      </c>
      <c r="AD20" s="16">
        <f t="shared" ref="AD20" si="228">IF($E$4&gt;BS20,"",IF($E$5&lt;BS20,"",DAY(BS20)))</f>
        <v>24</v>
      </c>
      <c r="AE20" s="16">
        <f t="shared" ref="AE20" si="229">IF($E$4&gt;BT20,"",IF($E$5&lt;BT20,"",DAY(BT20)))</f>
        <v>25</v>
      </c>
      <c r="AF20" s="16">
        <f t="shared" ref="AF20" si="230">IF($E$4&gt;BU20,"",IF($E$5&lt;BU20,"",DAY(BU20)))</f>
        <v>26</v>
      </c>
      <c r="AG20" s="41">
        <f t="shared" ref="AG20" si="231">IF($E$4&gt;BV20,"",IF($E$5&lt;BV20,"",DAY(BV20)))</f>
        <v>27</v>
      </c>
      <c r="AH20" s="41">
        <f t="shared" ref="AH20" si="232">IF($E$4&gt;BW20,"",IF($E$5&lt;BW20,"",DAY(BW20)))</f>
        <v>28</v>
      </c>
      <c r="AI20" s="41">
        <f>IF($E$4&gt;BX20,"",IF($E$5&lt;BX20,"",IF(MONTH(BW20)&lt;&gt;MONTH(BX20),"",DAY(BX20))))</f>
        <v>29</v>
      </c>
      <c r="AJ20" s="5">
        <f>IF($E$4&gt;BY20,"",IF($E$5&lt;BY20,"",IF(MONTH(BW20)&lt;&gt;MONTH(BY20),"",DAY(BY20))))</f>
        <v>30</v>
      </c>
      <c r="AK20" s="13">
        <f>IF($E$4&gt;BZ20,"",IF($E$5&lt;BZ20,"",IF(MONTH(BW20)&lt;&gt;MONTH(BZ20),"",DAY(BZ20))))</f>
        <v>31</v>
      </c>
      <c r="AL20" s="88" t="s">
        <v>11</v>
      </c>
      <c r="AM20" s="89"/>
      <c r="AN20" s="89"/>
      <c r="AO20" s="89"/>
      <c r="AP20" s="95">
        <f>COUNTIF(G22:AK22,"工")+COUNTIF(G22:AK22,"休")+COUNTIFS(G22:AK22,"外",G23:AK23,"作")+COUNTIFS(G22:AK22,"外",G23:AK23,"天")+COUNTIFS(G22:AK22,"外",G23:AK23,"閉")</f>
        <v>0</v>
      </c>
      <c r="AQ20" s="96"/>
      <c r="AU20" s="42"/>
      <c r="AV20" s="45">
        <f>EDATE(AV16,1)</f>
        <v>45474</v>
      </c>
      <c r="AW20" s="45">
        <f>AV20+1</f>
        <v>45475</v>
      </c>
      <c r="AX20" s="45">
        <f t="shared" ref="AX20:BZ20" si="233">AW20+1</f>
        <v>45476</v>
      </c>
      <c r="AY20" s="45">
        <f t="shared" si="233"/>
        <v>45477</v>
      </c>
      <c r="AZ20" s="45">
        <f t="shared" si="233"/>
        <v>45478</v>
      </c>
      <c r="BA20" s="45">
        <f t="shared" si="233"/>
        <v>45479</v>
      </c>
      <c r="BB20" s="45">
        <f t="shared" si="233"/>
        <v>45480</v>
      </c>
      <c r="BC20" s="45">
        <f t="shared" si="233"/>
        <v>45481</v>
      </c>
      <c r="BD20" s="45">
        <f t="shared" si="233"/>
        <v>45482</v>
      </c>
      <c r="BE20" s="45">
        <f t="shared" si="233"/>
        <v>45483</v>
      </c>
      <c r="BF20" s="45">
        <f t="shared" si="233"/>
        <v>45484</v>
      </c>
      <c r="BG20" s="45">
        <f t="shared" si="233"/>
        <v>45485</v>
      </c>
      <c r="BH20" s="45">
        <f t="shared" si="233"/>
        <v>45486</v>
      </c>
      <c r="BI20" s="45">
        <f t="shared" si="233"/>
        <v>45487</v>
      </c>
      <c r="BJ20" s="45">
        <f t="shared" si="233"/>
        <v>45488</v>
      </c>
      <c r="BK20" s="45">
        <f t="shared" si="233"/>
        <v>45489</v>
      </c>
      <c r="BL20" s="45">
        <f t="shared" si="233"/>
        <v>45490</v>
      </c>
      <c r="BM20" s="45">
        <f t="shared" si="233"/>
        <v>45491</v>
      </c>
      <c r="BN20" s="45">
        <f t="shared" si="233"/>
        <v>45492</v>
      </c>
      <c r="BO20" s="45">
        <f t="shared" si="233"/>
        <v>45493</v>
      </c>
      <c r="BP20" s="45">
        <f t="shared" si="233"/>
        <v>45494</v>
      </c>
      <c r="BQ20" s="45">
        <f t="shared" si="233"/>
        <v>45495</v>
      </c>
      <c r="BR20" s="45">
        <f t="shared" si="233"/>
        <v>45496</v>
      </c>
      <c r="BS20" s="45">
        <f t="shared" si="233"/>
        <v>45497</v>
      </c>
      <c r="BT20" s="45">
        <f t="shared" si="233"/>
        <v>45498</v>
      </c>
      <c r="BU20" s="45">
        <f t="shared" si="233"/>
        <v>45499</v>
      </c>
      <c r="BV20" s="45">
        <f t="shared" si="233"/>
        <v>45500</v>
      </c>
      <c r="BW20" s="45">
        <f t="shared" si="233"/>
        <v>45501</v>
      </c>
      <c r="BX20" s="45">
        <f t="shared" si="233"/>
        <v>45502</v>
      </c>
      <c r="BY20" s="45">
        <f t="shared" si="233"/>
        <v>45503</v>
      </c>
      <c r="BZ20" s="45">
        <f t="shared" si="233"/>
        <v>45504</v>
      </c>
    </row>
    <row r="21" spans="1:78" ht="20.25" customHeight="1" x14ac:dyDescent="0.15">
      <c r="A21" s="76"/>
      <c r="B21" s="77"/>
      <c r="C21" s="78"/>
      <c r="D21" s="81" t="s">
        <v>6</v>
      </c>
      <c r="E21" s="82"/>
      <c r="F21" s="83"/>
      <c r="G21" s="43">
        <f>IF(G20="","",WEEKDAY(AV20))</f>
        <v>2</v>
      </c>
      <c r="H21" s="43">
        <f t="shared" ref="H21" si="234">IF(H20="","",WEEKDAY(AW20))</f>
        <v>3</v>
      </c>
      <c r="I21" s="43">
        <f t="shared" ref="I21" si="235">IF(I20="","",WEEKDAY(AX20))</f>
        <v>4</v>
      </c>
      <c r="J21" s="43">
        <f t="shared" ref="J21" si="236">IF(J20="","",WEEKDAY(AY20))</f>
        <v>5</v>
      </c>
      <c r="K21" s="43">
        <f t="shared" ref="K21" si="237">IF(K20="","",WEEKDAY(AZ20))</f>
        <v>6</v>
      </c>
      <c r="L21" s="47">
        <f t="shared" ref="L21" si="238">IF(L20="","",WEEKDAY(BA20))</f>
        <v>7</v>
      </c>
      <c r="M21" s="47">
        <f t="shared" ref="M21" si="239">IF(M20="","",WEEKDAY(BB20))</f>
        <v>1</v>
      </c>
      <c r="N21" s="43">
        <f t="shared" ref="N21" si="240">IF(N20="","",WEEKDAY(BC20))</f>
        <v>2</v>
      </c>
      <c r="O21" s="43">
        <f t="shared" ref="O21" si="241">IF(O20="","",WEEKDAY(BD20))</f>
        <v>3</v>
      </c>
      <c r="P21" s="43">
        <f t="shared" ref="P21" si="242">IF(P20="","",WEEKDAY(BE20))</f>
        <v>4</v>
      </c>
      <c r="Q21" s="43">
        <f t="shared" ref="Q21" si="243">IF(Q20="","",WEEKDAY(BF20))</f>
        <v>5</v>
      </c>
      <c r="R21" s="43">
        <f t="shared" ref="R21" si="244">IF(R20="","",WEEKDAY(BG20))</f>
        <v>6</v>
      </c>
      <c r="S21" s="47">
        <f t="shared" ref="S21" si="245">IF(S20="","",WEEKDAY(BH20))</f>
        <v>7</v>
      </c>
      <c r="T21" s="47">
        <f t="shared" ref="T21" si="246">IF(T20="","",WEEKDAY(BI20))</f>
        <v>1</v>
      </c>
      <c r="U21" s="43">
        <f t="shared" ref="U21" si="247">IF(U20="","",WEEKDAY(BJ20))</f>
        <v>2</v>
      </c>
      <c r="V21" s="43">
        <f t="shared" ref="V21" si="248">IF(V20="","",WEEKDAY(BK20))</f>
        <v>3</v>
      </c>
      <c r="W21" s="43">
        <f t="shared" ref="W21" si="249">IF(W20="","",WEEKDAY(BL20))</f>
        <v>4</v>
      </c>
      <c r="X21" s="43">
        <f t="shared" ref="X21" si="250">IF(X20="","",WEEKDAY(BM20))</f>
        <v>5</v>
      </c>
      <c r="Y21" s="43">
        <f t="shared" ref="Y21" si="251">IF(Y20="","",WEEKDAY(BN20))</f>
        <v>6</v>
      </c>
      <c r="Z21" s="47">
        <f t="shared" ref="Z21" si="252">IF(Z20="","",WEEKDAY(BO20))</f>
        <v>7</v>
      </c>
      <c r="AA21" s="47">
        <f t="shared" ref="AA21" si="253">IF(AA20="","",WEEKDAY(BP20))</f>
        <v>1</v>
      </c>
      <c r="AB21" s="43">
        <f t="shared" ref="AB21" si="254">IF(AB20="","",WEEKDAY(BQ20))</f>
        <v>2</v>
      </c>
      <c r="AC21" s="43">
        <f t="shared" ref="AC21" si="255">IF(AC20="","",WEEKDAY(BR20))</f>
        <v>3</v>
      </c>
      <c r="AD21" s="43">
        <f t="shared" ref="AD21" si="256">IF(AD20="","",WEEKDAY(BS20))</f>
        <v>4</v>
      </c>
      <c r="AE21" s="43">
        <f t="shared" ref="AE21" si="257">IF(AE20="","",WEEKDAY(BT20))</f>
        <v>5</v>
      </c>
      <c r="AF21" s="43">
        <f t="shared" ref="AF21" si="258">IF(AF20="","",WEEKDAY(BU20))</f>
        <v>6</v>
      </c>
      <c r="AG21" s="47">
        <f t="shared" ref="AG21" si="259">IF(AG20="","",WEEKDAY(BV20))</f>
        <v>7</v>
      </c>
      <c r="AH21" s="47">
        <f t="shared" ref="AH21" si="260">IF(AH20="","",WEEKDAY(BW20))</f>
        <v>1</v>
      </c>
      <c r="AI21" s="47">
        <f t="shared" ref="AI21" si="261">IF(AI20="","",WEEKDAY(BX20))</f>
        <v>2</v>
      </c>
      <c r="AJ21" s="43">
        <f t="shared" ref="AJ21" si="262">IF(AJ20="","",WEEKDAY(BY20))</f>
        <v>3</v>
      </c>
      <c r="AK21" s="46">
        <f t="shared" ref="AK21" si="263">IF(AK20="","",WEEKDAY(BZ20))</f>
        <v>4</v>
      </c>
      <c r="AL21" s="88" t="s">
        <v>8</v>
      </c>
      <c r="AM21" s="89"/>
      <c r="AN21" s="89"/>
      <c r="AO21" s="89"/>
      <c r="AP21" s="90">
        <f t="shared" ref="AP21" si="264">COUNTIF(G23:AK23,"閉")+COUNTIF(G23:AK23,"天")</f>
        <v>0</v>
      </c>
      <c r="AQ21" s="91"/>
      <c r="AV21">
        <f>WEEKDAY(AV20)</f>
        <v>2</v>
      </c>
      <c r="AW21">
        <f>WEEKDAY(AW20)</f>
        <v>3</v>
      </c>
      <c r="AX21">
        <f t="shared" ref="AX21" si="265">WEEKDAY(AX20)</f>
        <v>4</v>
      </c>
      <c r="AY21">
        <f t="shared" ref="AY21" si="266">WEEKDAY(AY20)</f>
        <v>5</v>
      </c>
      <c r="AZ21">
        <f t="shared" ref="AZ21" si="267">WEEKDAY(AZ20)</f>
        <v>6</v>
      </c>
      <c r="BA21">
        <f t="shared" ref="BA21" si="268">WEEKDAY(BA20)</f>
        <v>7</v>
      </c>
      <c r="BB21">
        <f t="shared" ref="BB21" si="269">WEEKDAY(BB20)</f>
        <v>1</v>
      </c>
      <c r="BC21">
        <f t="shared" ref="BC21" si="270">WEEKDAY(BC20)</f>
        <v>2</v>
      </c>
      <c r="BD21">
        <f t="shared" ref="BD21" si="271">WEEKDAY(BD20)</f>
        <v>3</v>
      </c>
      <c r="BE21">
        <f t="shared" ref="BE21" si="272">WEEKDAY(BE20)</f>
        <v>4</v>
      </c>
      <c r="BF21">
        <f t="shared" ref="BF21" si="273">WEEKDAY(BF20)</f>
        <v>5</v>
      </c>
      <c r="BG21">
        <f t="shared" ref="BG21" si="274">WEEKDAY(BG20)</f>
        <v>6</v>
      </c>
      <c r="BH21">
        <f t="shared" ref="BH21" si="275">WEEKDAY(BH20)</f>
        <v>7</v>
      </c>
      <c r="BI21">
        <f t="shared" ref="BI21" si="276">WEEKDAY(BI20)</f>
        <v>1</v>
      </c>
      <c r="BJ21">
        <f t="shared" ref="BJ21" si="277">WEEKDAY(BJ20)</f>
        <v>2</v>
      </c>
      <c r="BK21">
        <f t="shared" ref="BK21" si="278">WEEKDAY(BK20)</f>
        <v>3</v>
      </c>
      <c r="BL21">
        <f t="shared" ref="BL21" si="279">WEEKDAY(BL20)</f>
        <v>4</v>
      </c>
      <c r="BM21">
        <f t="shared" ref="BM21" si="280">WEEKDAY(BM20)</f>
        <v>5</v>
      </c>
      <c r="BN21">
        <f t="shared" ref="BN21" si="281">WEEKDAY(BN20)</f>
        <v>6</v>
      </c>
      <c r="BO21">
        <f t="shared" ref="BO21" si="282">WEEKDAY(BO20)</f>
        <v>7</v>
      </c>
      <c r="BP21">
        <f t="shared" ref="BP21" si="283">WEEKDAY(BP20)</f>
        <v>1</v>
      </c>
      <c r="BQ21">
        <f t="shared" ref="BQ21" si="284">WEEKDAY(BQ20)</f>
        <v>2</v>
      </c>
      <c r="BR21">
        <f t="shared" ref="BR21" si="285">WEEKDAY(BR20)</f>
        <v>3</v>
      </c>
      <c r="BS21">
        <f t="shared" ref="BS21" si="286">WEEKDAY(BS20)</f>
        <v>4</v>
      </c>
      <c r="BT21">
        <f t="shared" ref="BT21" si="287">WEEKDAY(BT20)</f>
        <v>5</v>
      </c>
      <c r="BU21">
        <f t="shared" ref="BU21" si="288">WEEKDAY(BU20)</f>
        <v>6</v>
      </c>
      <c r="BV21">
        <f t="shared" ref="BV21" si="289">WEEKDAY(BV20)</f>
        <v>7</v>
      </c>
      <c r="BW21">
        <f t="shared" ref="BW21" si="290">WEEKDAY(BW20)</f>
        <v>1</v>
      </c>
      <c r="BX21">
        <f t="shared" ref="BX21" si="291">WEEKDAY(BX20)</f>
        <v>2</v>
      </c>
      <c r="BY21">
        <f t="shared" ref="BY21" si="292">WEEKDAY(BY20)</f>
        <v>3</v>
      </c>
      <c r="BZ21">
        <f t="shared" ref="BZ21" si="293">WEEKDAY(BZ20)</f>
        <v>4</v>
      </c>
    </row>
    <row r="22" spans="1:78" ht="20.25" customHeight="1" x14ac:dyDescent="0.15">
      <c r="A22" s="49"/>
      <c r="B22" s="52" t="s">
        <v>42</v>
      </c>
      <c r="C22" s="50" t="str">
        <f>IFERROR(IF(AP22&lt;($Y$61/100),"×","○"),"")</f>
        <v/>
      </c>
      <c r="D22" s="125" t="s">
        <v>24</v>
      </c>
      <c r="E22" s="126"/>
      <c r="F22" s="12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8"/>
      <c r="AL22" s="88" t="s">
        <v>21</v>
      </c>
      <c r="AM22" s="89"/>
      <c r="AN22" s="89"/>
      <c r="AO22" s="89"/>
      <c r="AP22" s="79" t="e">
        <f t="shared" ref="AP22" si="294">AP21/AP20</f>
        <v>#DIV/0!</v>
      </c>
      <c r="AQ22" s="80"/>
      <c r="AR22">
        <f>IF(C22="×",1,0)</f>
        <v>0</v>
      </c>
    </row>
    <row r="23" spans="1:78" ht="20.25" customHeight="1" thickBot="1" x14ac:dyDescent="0.2">
      <c r="A23" s="54"/>
      <c r="B23" s="53" t="s">
        <v>43</v>
      </c>
      <c r="C23" s="51" t="str">
        <f>IF(AP23=0,"",IF(AP21&lt;AP23,"×","○"))</f>
        <v/>
      </c>
      <c r="D23" s="128" t="s">
        <v>25</v>
      </c>
      <c r="E23" s="129"/>
      <c r="F23" s="13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  <c r="AL23" s="84" t="s">
        <v>33</v>
      </c>
      <c r="AM23" s="85"/>
      <c r="AN23" s="85"/>
      <c r="AO23" s="85"/>
      <c r="AP23" s="120">
        <f>COUNTIFS(G21:AK21,7,G23:AK23,"作")+COUNTIFS(G21:AK21,7,G23:AK23,"天")+COUNTIFS(G21:AK21,7,G23:AK23,"閉")+COUNTIFS(G21:AK21,1,G23:AK23,"作")+COUNTIFS(G21:AK21,1,G23:AK23,"天")+COUNTIFS(G21:AK21,1,G23:AK23,"閉")</f>
        <v>0</v>
      </c>
      <c r="AQ23" s="121"/>
      <c r="AR23">
        <f>IF(C23="×",1,0)</f>
        <v>0</v>
      </c>
      <c r="AS23">
        <f>IF(A20="","",IF(AR22=0,0,IF(AR23=0,0,1)))</f>
        <v>0</v>
      </c>
    </row>
    <row r="24" spans="1:78" ht="20.25" customHeight="1" x14ac:dyDescent="0.15">
      <c r="A24" s="73" t="str">
        <f>IF($E$5&lt;AV24,"",TEXT(EDATE($E$4,4),"ggge年m月"))</f>
        <v>令和6年8月</v>
      </c>
      <c r="B24" s="74"/>
      <c r="C24" s="75"/>
      <c r="D24" s="92" t="s">
        <v>7</v>
      </c>
      <c r="E24" s="93"/>
      <c r="F24" s="94"/>
      <c r="G24" s="5">
        <f>IF($E$4&gt;AV24,"",IF($E$5&lt;AV24,"",DAY(AV24)))</f>
        <v>1</v>
      </c>
      <c r="H24" s="5">
        <f>IF($E$4&gt;AW24,"",IF($E$5&lt;AW24,"",DAY(AW24)))</f>
        <v>2</v>
      </c>
      <c r="I24" s="5">
        <f t="shared" ref="I24" si="295">IF($E$4&gt;AX24,"",IF($E$5&lt;AX24,"",DAY(AX24)))</f>
        <v>3</v>
      </c>
      <c r="J24" s="5">
        <f t="shared" ref="J24" si="296">IF($E$4&gt;AY24,"",IF($E$5&lt;AY24,"",DAY(AY24)))</f>
        <v>4</v>
      </c>
      <c r="K24" s="5">
        <f t="shared" ref="K24" si="297">IF($E$4&gt;AZ24,"",IF($E$5&lt;AZ24,"",DAY(AZ24)))</f>
        <v>5</v>
      </c>
      <c r="L24" s="41">
        <f t="shared" ref="L24" si="298">IF($E$4&gt;BA24,"",IF($E$5&lt;BA24,"",DAY(BA24)))</f>
        <v>6</v>
      </c>
      <c r="M24" s="41">
        <f t="shared" ref="M24" si="299">IF($E$4&gt;BB24,"",IF($E$5&lt;BB24,"",DAY(BB24)))</f>
        <v>7</v>
      </c>
      <c r="N24" s="16">
        <f t="shared" ref="N24" si="300">IF($E$4&gt;BC24,"",IF($E$5&lt;BC24,"",DAY(BC24)))</f>
        <v>8</v>
      </c>
      <c r="O24" s="16">
        <f t="shared" ref="O24" si="301">IF($E$4&gt;BD24,"",IF($E$5&lt;BD24,"",DAY(BD24)))</f>
        <v>9</v>
      </c>
      <c r="P24" s="16">
        <f t="shared" ref="P24" si="302">IF($E$4&gt;BE24,"",IF($E$5&lt;BE24,"",DAY(BE24)))</f>
        <v>10</v>
      </c>
      <c r="Q24" s="16">
        <f t="shared" ref="Q24" si="303">IF($E$4&gt;BF24,"",IF($E$5&lt;BF24,"",DAY(BF24)))</f>
        <v>11</v>
      </c>
      <c r="R24" s="16">
        <f t="shared" ref="R24" si="304">IF($E$4&gt;BG24,"",IF($E$5&lt;BG24,"",DAY(BG24)))</f>
        <v>12</v>
      </c>
      <c r="S24" s="41">
        <f t="shared" ref="S24" si="305">IF($E$4&gt;BH24,"",IF($E$5&lt;BH24,"",DAY(BH24)))</f>
        <v>13</v>
      </c>
      <c r="T24" s="41">
        <f t="shared" ref="T24" si="306">IF($E$4&gt;BI24,"",IF($E$5&lt;BI24,"",DAY(BI24)))</f>
        <v>14</v>
      </c>
      <c r="U24" s="16">
        <f t="shared" ref="U24" si="307">IF($E$4&gt;BJ24,"",IF($E$5&lt;BJ24,"",DAY(BJ24)))</f>
        <v>15</v>
      </c>
      <c r="V24" s="16">
        <f t="shared" ref="V24" si="308">IF($E$4&gt;BK24,"",IF($E$5&lt;BK24,"",DAY(BK24)))</f>
        <v>16</v>
      </c>
      <c r="W24" s="16">
        <f t="shared" ref="W24" si="309">IF($E$4&gt;BL24,"",IF($E$5&lt;BL24,"",DAY(BL24)))</f>
        <v>17</v>
      </c>
      <c r="X24" s="16">
        <f t="shared" ref="X24" si="310">IF($E$4&gt;BM24,"",IF($E$5&lt;BM24,"",DAY(BM24)))</f>
        <v>18</v>
      </c>
      <c r="Y24" s="16">
        <f t="shared" ref="Y24" si="311">IF($E$4&gt;BN24,"",IF($E$5&lt;BN24,"",DAY(BN24)))</f>
        <v>19</v>
      </c>
      <c r="Z24" s="41">
        <f t="shared" ref="Z24" si="312">IF($E$4&gt;BO24,"",IF($E$5&lt;BO24,"",DAY(BO24)))</f>
        <v>20</v>
      </c>
      <c r="AA24" s="41">
        <f t="shared" ref="AA24" si="313">IF($E$4&gt;BP24,"",IF($E$5&lt;BP24,"",DAY(BP24)))</f>
        <v>21</v>
      </c>
      <c r="AB24" s="16">
        <f t="shared" ref="AB24" si="314">IF($E$4&gt;BQ24,"",IF($E$5&lt;BQ24,"",DAY(BQ24)))</f>
        <v>22</v>
      </c>
      <c r="AC24" s="16">
        <f t="shared" ref="AC24" si="315">IF($E$4&gt;BR24,"",IF($E$5&lt;BR24,"",DAY(BR24)))</f>
        <v>23</v>
      </c>
      <c r="AD24" s="16">
        <f t="shared" ref="AD24" si="316">IF($E$4&gt;BS24,"",IF($E$5&lt;BS24,"",DAY(BS24)))</f>
        <v>24</v>
      </c>
      <c r="AE24" s="16">
        <f t="shared" ref="AE24" si="317">IF($E$4&gt;BT24,"",IF($E$5&lt;BT24,"",DAY(BT24)))</f>
        <v>25</v>
      </c>
      <c r="AF24" s="16">
        <f t="shared" ref="AF24" si="318">IF($E$4&gt;BU24,"",IF($E$5&lt;BU24,"",DAY(BU24)))</f>
        <v>26</v>
      </c>
      <c r="AG24" s="41">
        <f t="shared" ref="AG24" si="319">IF($E$4&gt;BV24,"",IF($E$5&lt;BV24,"",DAY(BV24)))</f>
        <v>27</v>
      </c>
      <c r="AH24" s="41">
        <f t="shared" ref="AH24" si="320">IF($E$4&gt;BW24,"",IF($E$5&lt;BW24,"",DAY(BW24)))</f>
        <v>28</v>
      </c>
      <c r="AI24" s="41">
        <f>IF($E$4&gt;BX24,"",IF($E$5&lt;BX24,"",IF(MONTH(BW24)&lt;&gt;MONTH(BX24),"",DAY(BX24))))</f>
        <v>29</v>
      </c>
      <c r="AJ24" s="5">
        <f>IF($E$4&gt;BY24,"",IF($E$5&lt;BY24,"",IF(MONTH(BW24)&lt;&gt;MONTH(BY24),"",DAY(BY24))))</f>
        <v>30</v>
      </c>
      <c r="AK24" s="13">
        <f>IF($E$4&gt;BZ24,"",IF($E$5&lt;BZ24,"",IF(MONTH(BW24)&lt;&gt;MONTH(BZ24),"",DAY(BZ24))))</f>
        <v>31</v>
      </c>
      <c r="AL24" s="88" t="s">
        <v>11</v>
      </c>
      <c r="AM24" s="89"/>
      <c r="AN24" s="89"/>
      <c r="AO24" s="89"/>
      <c r="AP24" s="95">
        <f>COUNTIF(G26:AK26,"工")+COUNTIF(G26:AK26,"休")+COUNTIFS(G26:AK26,"外",G27:AK27,"作")+COUNTIFS(G26:AK26,"外",G27:AK27,"天")+COUNTIFS(G26:AK26,"外",G27:AK27,"閉")</f>
        <v>0</v>
      </c>
      <c r="AQ24" s="96"/>
      <c r="AU24" s="42"/>
      <c r="AV24" s="45">
        <f>EDATE(AV20,1)</f>
        <v>45505</v>
      </c>
      <c r="AW24" s="45">
        <f>AV24+1</f>
        <v>45506</v>
      </c>
      <c r="AX24" s="45">
        <f t="shared" ref="AX24:BZ24" si="321">AW24+1</f>
        <v>45507</v>
      </c>
      <c r="AY24" s="45">
        <f t="shared" si="321"/>
        <v>45508</v>
      </c>
      <c r="AZ24" s="45">
        <f t="shared" si="321"/>
        <v>45509</v>
      </c>
      <c r="BA24" s="45">
        <f t="shared" si="321"/>
        <v>45510</v>
      </c>
      <c r="BB24" s="45">
        <f t="shared" si="321"/>
        <v>45511</v>
      </c>
      <c r="BC24" s="45">
        <f t="shared" si="321"/>
        <v>45512</v>
      </c>
      <c r="BD24" s="45">
        <f t="shared" si="321"/>
        <v>45513</v>
      </c>
      <c r="BE24" s="45">
        <f t="shared" si="321"/>
        <v>45514</v>
      </c>
      <c r="BF24" s="45">
        <f t="shared" si="321"/>
        <v>45515</v>
      </c>
      <c r="BG24" s="45">
        <f t="shared" si="321"/>
        <v>45516</v>
      </c>
      <c r="BH24" s="45">
        <f t="shared" si="321"/>
        <v>45517</v>
      </c>
      <c r="BI24" s="45">
        <f t="shared" si="321"/>
        <v>45518</v>
      </c>
      <c r="BJ24" s="45">
        <f t="shared" si="321"/>
        <v>45519</v>
      </c>
      <c r="BK24" s="45">
        <f t="shared" si="321"/>
        <v>45520</v>
      </c>
      <c r="BL24" s="45">
        <f t="shared" si="321"/>
        <v>45521</v>
      </c>
      <c r="BM24" s="45">
        <f t="shared" si="321"/>
        <v>45522</v>
      </c>
      <c r="BN24" s="45">
        <f t="shared" si="321"/>
        <v>45523</v>
      </c>
      <c r="BO24" s="45">
        <f t="shared" si="321"/>
        <v>45524</v>
      </c>
      <c r="BP24" s="45">
        <f t="shared" si="321"/>
        <v>45525</v>
      </c>
      <c r="BQ24" s="45">
        <f t="shared" si="321"/>
        <v>45526</v>
      </c>
      <c r="BR24" s="45">
        <f t="shared" si="321"/>
        <v>45527</v>
      </c>
      <c r="BS24" s="45">
        <f t="shared" si="321"/>
        <v>45528</v>
      </c>
      <c r="BT24" s="45">
        <f t="shared" si="321"/>
        <v>45529</v>
      </c>
      <c r="BU24" s="45">
        <f t="shared" si="321"/>
        <v>45530</v>
      </c>
      <c r="BV24" s="45">
        <f t="shared" si="321"/>
        <v>45531</v>
      </c>
      <c r="BW24" s="45">
        <f t="shared" si="321"/>
        <v>45532</v>
      </c>
      <c r="BX24" s="45">
        <f t="shared" si="321"/>
        <v>45533</v>
      </c>
      <c r="BY24" s="45">
        <f t="shared" si="321"/>
        <v>45534</v>
      </c>
      <c r="BZ24" s="45">
        <f t="shared" si="321"/>
        <v>45535</v>
      </c>
    </row>
    <row r="25" spans="1:78" ht="20.25" customHeight="1" x14ac:dyDescent="0.15">
      <c r="A25" s="76"/>
      <c r="B25" s="77"/>
      <c r="C25" s="78"/>
      <c r="D25" s="81" t="s">
        <v>6</v>
      </c>
      <c r="E25" s="82"/>
      <c r="F25" s="83"/>
      <c r="G25" s="43">
        <f>IF(G24="","",WEEKDAY(AV24))</f>
        <v>5</v>
      </c>
      <c r="H25" s="43">
        <f t="shared" ref="H25" si="322">IF(H24="","",WEEKDAY(AW24))</f>
        <v>6</v>
      </c>
      <c r="I25" s="43">
        <f t="shared" ref="I25" si="323">IF(I24="","",WEEKDAY(AX24))</f>
        <v>7</v>
      </c>
      <c r="J25" s="43">
        <f t="shared" ref="J25" si="324">IF(J24="","",WEEKDAY(AY24))</f>
        <v>1</v>
      </c>
      <c r="K25" s="43">
        <f t="shared" ref="K25" si="325">IF(K24="","",WEEKDAY(AZ24))</f>
        <v>2</v>
      </c>
      <c r="L25" s="47">
        <f t="shared" ref="L25" si="326">IF(L24="","",WEEKDAY(BA24))</f>
        <v>3</v>
      </c>
      <c r="M25" s="47">
        <f t="shared" ref="M25" si="327">IF(M24="","",WEEKDAY(BB24))</f>
        <v>4</v>
      </c>
      <c r="N25" s="43">
        <f t="shared" ref="N25" si="328">IF(N24="","",WEEKDAY(BC24))</f>
        <v>5</v>
      </c>
      <c r="O25" s="43">
        <f t="shared" ref="O25" si="329">IF(O24="","",WEEKDAY(BD24))</f>
        <v>6</v>
      </c>
      <c r="P25" s="43">
        <f t="shared" ref="P25" si="330">IF(P24="","",WEEKDAY(BE24))</f>
        <v>7</v>
      </c>
      <c r="Q25" s="43">
        <f t="shared" ref="Q25" si="331">IF(Q24="","",WEEKDAY(BF24))</f>
        <v>1</v>
      </c>
      <c r="R25" s="43">
        <f t="shared" ref="R25" si="332">IF(R24="","",WEEKDAY(BG24))</f>
        <v>2</v>
      </c>
      <c r="S25" s="47">
        <f t="shared" ref="S25" si="333">IF(S24="","",WEEKDAY(BH24))</f>
        <v>3</v>
      </c>
      <c r="T25" s="47">
        <f t="shared" ref="T25" si="334">IF(T24="","",WEEKDAY(BI24))</f>
        <v>4</v>
      </c>
      <c r="U25" s="43">
        <f t="shared" ref="U25" si="335">IF(U24="","",WEEKDAY(BJ24))</f>
        <v>5</v>
      </c>
      <c r="V25" s="43">
        <f t="shared" ref="V25" si="336">IF(V24="","",WEEKDAY(BK24))</f>
        <v>6</v>
      </c>
      <c r="W25" s="43">
        <f t="shared" ref="W25" si="337">IF(W24="","",WEEKDAY(BL24))</f>
        <v>7</v>
      </c>
      <c r="X25" s="43">
        <f t="shared" ref="X25" si="338">IF(X24="","",WEEKDAY(BM24))</f>
        <v>1</v>
      </c>
      <c r="Y25" s="43">
        <f t="shared" ref="Y25" si="339">IF(Y24="","",WEEKDAY(BN24))</f>
        <v>2</v>
      </c>
      <c r="Z25" s="47">
        <f t="shared" ref="Z25" si="340">IF(Z24="","",WEEKDAY(BO24))</f>
        <v>3</v>
      </c>
      <c r="AA25" s="47">
        <f t="shared" ref="AA25" si="341">IF(AA24="","",WEEKDAY(BP24))</f>
        <v>4</v>
      </c>
      <c r="AB25" s="43">
        <f t="shared" ref="AB25" si="342">IF(AB24="","",WEEKDAY(BQ24))</f>
        <v>5</v>
      </c>
      <c r="AC25" s="43">
        <f t="shared" ref="AC25" si="343">IF(AC24="","",WEEKDAY(BR24))</f>
        <v>6</v>
      </c>
      <c r="AD25" s="43">
        <f t="shared" ref="AD25" si="344">IF(AD24="","",WEEKDAY(BS24))</f>
        <v>7</v>
      </c>
      <c r="AE25" s="43">
        <f t="shared" ref="AE25" si="345">IF(AE24="","",WEEKDAY(BT24))</f>
        <v>1</v>
      </c>
      <c r="AF25" s="43">
        <f t="shared" ref="AF25" si="346">IF(AF24="","",WEEKDAY(BU24))</f>
        <v>2</v>
      </c>
      <c r="AG25" s="47">
        <f t="shared" ref="AG25" si="347">IF(AG24="","",WEEKDAY(BV24))</f>
        <v>3</v>
      </c>
      <c r="AH25" s="47">
        <f t="shared" ref="AH25" si="348">IF(AH24="","",WEEKDAY(BW24))</f>
        <v>4</v>
      </c>
      <c r="AI25" s="47">
        <f t="shared" ref="AI25" si="349">IF(AI24="","",WEEKDAY(BX24))</f>
        <v>5</v>
      </c>
      <c r="AJ25" s="43">
        <f t="shared" ref="AJ25" si="350">IF(AJ24="","",WEEKDAY(BY24))</f>
        <v>6</v>
      </c>
      <c r="AK25" s="46">
        <f t="shared" ref="AK25" si="351">IF(AK24="","",WEEKDAY(BZ24))</f>
        <v>7</v>
      </c>
      <c r="AL25" s="88" t="s">
        <v>8</v>
      </c>
      <c r="AM25" s="89"/>
      <c r="AN25" s="89"/>
      <c r="AO25" s="89"/>
      <c r="AP25" s="90">
        <f t="shared" ref="AP25" si="352">COUNTIF(G27:AK27,"閉")+COUNTIF(G27:AK27,"天")</f>
        <v>0</v>
      </c>
      <c r="AQ25" s="91"/>
      <c r="AV25">
        <f>WEEKDAY(AV24)</f>
        <v>5</v>
      </c>
      <c r="AW25">
        <f>WEEKDAY(AW24)</f>
        <v>6</v>
      </c>
      <c r="AX25">
        <f t="shared" ref="AX25" si="353">WEEKDAY(AX24)</f>
        <v>7</v>
      </c>
      <c r="AY25">
        <f t="shared" ref="AY25" si="354">WEEKDAY(AY24)</f>
        <v>1</v>
      </c>
      <c r="AZ25">
        <f t="shared" ref="AZ25" si="355">WEEKDAY(AZ24)</f>
        <v>2</v>
      </c>
      <c r="BA25">
        <f t="shared" ref="BA25" si="356">WEEKDAY(BA24)</f>
        <v>3</v>
      </c>
      <c r="BB25">
        <f t="shared" ref="BB25" si="357">WEEKDAY(BB24)</f>
        <v>4</v>
      </c>
      <c r="BC25">
        <f t="shared" ref="BC25" si="358">WEEKDAY(BC24)</f>
        <v>5</v>
      </c>
      <c r="BD25">
        <f t="shared" ref="BD25" si="359">WEEKDAY(BD24)</f>
        <v>6</v>
      </c>
      <c r="BE25">
        <f t="shared" ref="BE25" si="360">WEEKDAY(BE24)</f>
        <v>7</v>
      </c>
      <c r="BF25">
        <f t="shared" ref="BF25" si="361">WEEKDAY(BF24)</f>
        <v>1</v>
      </c>
      <c r="BG25">
        <f t="shared" ref="BG25" si="362">WEEKDAY(BG24)</f>
        <v>2</v>
      </c>
      <c r="BH25">
        <f t="shared" ref="BH25" si="363">WEEKDAY(BH24)</f>
        <v>3</v>
      </c>
      <c r="BI25">
        <f t="shared" ref="BI25" si="364">WEEKDAY(BI24)</f>
        <v>4</v>
      </c>
      <c r="BJ25">
        <f t="shared" ref="BJ25" si="365">WEEKDAY(BJ24)</f>
        <v>5</v>
      </c>
      <c r="BK25">
        <f t="shared" ref="BK25" si="366">WEEKDAY(BK24)</f>
        <v>6</v>
      </c>
      <c r="BL25">
        <f t="shared" ref="BL25" si="367">WEEKDAY(BL24)</f>
        <v>7</v>
      </c>
      <c r="BM25">
        <f t="shared" ref="BM25" si="368">WEEKDAY(BM24)</f>
        <v>1</v>
      </c>
      <c r="BN25">
        <f t="shared" ref="BN25" si="369">WEEKDAY(BN24)</f>
        <v>2</v>
      </c>
      <c r="BO25">
        <f t="shared" ref="BO25" si="370">WEEKDAY(BO24)</f>
        <v>3</v>
      </c>
      <c r="BP25">
        <f t="shared" ref="BP25" si="371">WEEKDAY(BP24)</f>
        <v>4</v>
      </c>
      <c r="BQ25">
        <f t="shared" ref="BQ25" si="372">WEEKDAY(BQ24)</f>
        <v>5</v>
      </c>
      <c r="BR25">
        <f t="shared" ref="BR25" si="373">WEEKDAY(BR24)</f>
        <v>6</v>
      </c>
      <c r="BS25">
        <f t="shared" ref="BS25" si="374">WEEKDAY(BS24)</f>
        <v>7</v>
      </c>
      <c r="BT25">
        <f t="shared" ref="BT25" si="375">WEEKDAY(BT24)</f>
        <v>1</v>
      </c>
      <c r="BU25">
        <f t="shared" ref="BU25" si="376">WEEKDAY(BU24)</f>
        <v>2</v>
      </c>
      <c r="BV25">
        <f t="shared" ref="BV25" si="377">WEEKDAY(BV24)</f>
        <v>3</v>
      </c>
      <c r="BW25">
        <f t="shared" ref="BW25" si="378">WEEKDAY(BW24)</f>
        <v>4</v>
      </c>
      <c r="BX25">
        <f t="shared" ref="BX25" si="379">WEEKDAY(BX24)</f>
        <v>5</v>
      </c>
      <c r="BY25">
        <f t="shared" ref="BY25" si="380">WEEKDAY(BY24)</f>
        <v>6</v>
      </c>
      <c r="BZ25">
        <f t="shared" ref="BZ25" si="381">WEEKDAY(BZ24)</f>
        <v>7</v>
      </c>
    </row>
    <row r="26" spans="1:78" ht="20.25" customHeight="1" x14ac:dyDescent="0.15">
      <c r="A26" s="49"/>
      <c r="B26" s="52" t="s">
        <v>42</v>
      </c>
      <c r="C26" s="50" t="str">
        <f>IFERROR(IF(AP26&lt;($Y$61/100),"×","○"),"")</f>
        <v/>
      </c>
      <c r="D26" s="81" t="s">
        <v>24</v>
      </c>
      <c r="E26" s="82"/>
      <c r="F26" s="8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88" t="s">
        <v>21</v>
      </c>
      <c r="AM26" s="89"/>
      <c r="AN26" s="89"/>
      <c r="AO26" s="89"/>
      <c r="AP26" s="79" t="e">
        <f t="shared" ref="AP26" si="382">AP25/AP24</f>
        <v>#DIV/0!</v>
      </c>
      <c r="AQ26" s="80"/>
      <c r="AR26">
        <f>IF(C26="×",1,0)</f>
        <v>0</v>
      </c>
    </row>
    <row r="27" spans="1:78" ht="20.25" customHeight="1" thickBot="1" x14ac:dyDescent="0.2">
      <c r="A27" s="54"/>
      <c r="B27" s="53" t="s">
        <v>43</v>
      </c>
      <c r="C27" s="51" t="str">
        <f>IF(AP27=0,"",IF(AP25&lt;AP27,"×","○"))</f>
        <v/>
      </c>
      <c r="D27" s="97" t="s">
        <v>25</v>
      </c>
      <c r="E27" s="98"/>
      <c r="F27" s="9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1"/>
      <c r="AJ27" s="11"/>
      <c r="AK27" s="12"/>
      <c r="AL27" s="84" t="s">
        <v>33</v>
      </c>
      <c r="AM27" s="85"/>
      <c r="AN27" s="85"/>
      <c r="AO27" s="85"/>
      <c r="AP27" s="120">
        <f>COUNTIFS(G25:AK25,7,G27:AK27,"作")+COUNTIFS(G25:AK25,7,G27:AK27,"天")+COUNTIFS(G25:AK25,7,G27:AK27,"閉")+COUNTIFS(G25:AK25,1,G27:AK27,"作")+COUNTIFS(G25:AK25,1,G27:AK27,"天")+COUNTIFS(G25:AK25,1,G27:AK27,"閉")</f>
        <v>0</v>
      </c>
      <c r="AQ27" s="121"/>
      <c r="AR27">
        <f>IF(C27="×",1,0)</f>
        <v>0</v>
      </c>
      <c r="AS27">
        <f>IF(A24="","",IF(AR26=0,0,IF(AR27=0,0,1)))</f>
        <v>0</v>
      </c>
    </row>
    <row r="28" spans="1:78" ht="20.25" customHeight="1" x14ac:dyDescent="0.15">
      <c r="A28" s="73" t="str">
        <f>IF($E$5&lt;AV28,"",TEXT(EDATE($E$4,5),"ggge年m月"))</f>
        <v>令和6年9月</v>
      </c>
      <c r="B28" s="74"/>
      <c r="C28" s="75"/>
      <c r="D28" s="92" t="s">
        <v>7</v>
      </c>
      <c r="E28" s="93"/>
      <c r="F28" s="94"/>
      <c r="G28" s="5">
        <f>IF($E$4&gt;AV28,"",IF($E$5&lt;AV28,"",DAY(AV28)))</f>
        <v>1</v>
      </c>
      <c r="H28" s="5">
        <f>IF($E$4&gt;AW28,"",IF($E$5&lt;AW28,"",DAY(AW28)))</f>
        <v>2</v>
      </c>
      <c r="I28" s="5">
        <f t="shared" ref="I28" si="383">IF($E$4&gt;AX28,"",IF($E$5&lt;AX28,"",DAY(AX28)))</f>
        <v>3</v>
      </c>
      <c r="J28" s="5">
        <f t="shared" ref="J28" si="384">IF($E$4&gt;AY28,"",IF($E$5&lt;AY28,"",DAY(AY28)))</f>
        <v>4</v>
      </c>
      <c r="K28" s="5">
        <f t="shared" ref="K28" si="385">IF($E$4&gt;AZ28,"",IF($E$5&lt;AZ28,"",DAY(AZ28)))</f>
        <v>5</v>
      </c>
      <c r="L28" s="41">
        <f t="shared" ref="L28" si="386">IF($E$4&gt;BA28,"",IF($E$5&lt;BA28,"",DAY(BA28)))</f>
        <v>6</v>
      </c>
      <c r="M28" s="41">
        <f t="shared" ref="M28" si="387">IF($E$4&gt;BB28,"",IF($E$5&lt;BB28,"",DAY(BB28)))</f>
        <v>7</v>
      </c>
      <c r="N28" s="16">
        <f t="shared" ref="N28" si="388">IF($E$4&gt;BC28,"",IF($E$5&lt;BC28,"",DAY(BC28)))</f>
        <v>8</v>
      </c>
      <c r="O28" s="16">
        <f t="shared" ref="O28" si="389">IF($E$4&gt;BD28,"",IF($E$5&lt;BD28,"",DAY(BD28)))</f>
        <v>9</v>
      </c>
      <c r="P28" s="16">
        <f t="shared" ref="P28" si="390">IF($E$4&gt;BE28,"",IF($E$5&lt;BE28,"",DAY(BE28)))</f>
        <v>10</v>
      </c>
      <c r="Q28" s="16">
        <f t="shared" ref="Q28" si="391">IF($E$4&gt;BF28,"",IF($E$5&lt;BF28,"",DAY(BF28)))</f>
        <v>11</v>
      </c>
      <c r="R28" s="16">
        <f t="shared" ref="R28" si="392">IF($E$4&gt;BG28,"",IF($E$5&lt;BG28,"",DAY(BG28)))</f>
        <v>12</v>
      </c>
      <c r="S28" s="41">
        <f t="shared" ref="S28" si="393">IF($E$4&gt;BH28,"",IF($E$5&lt;BH28,"",DAY(BH28)))</f>
        <v>13</v>
      </c>
      <c r="T28" s="41">
        <f t="shared" ref="T28" si="394">IF($E$4&gt;BI28,"",IF($E$5&lt;BI28,"",DAY(BI28)))</f>
        <v>14</v>
      </c>
      <c r="U28" s="16">
        <f t="shared" ref="U28" si="395">IF($E$4&gt;BJ28,"",IF($E$5&lt;BJ28,"",DAY(BJ28)))</f>
        <v>15</v>
      </c>
      <c r="V28" s="16">
        <f t="shared" ref="V28" si="396">IF($E$4&gt;BK28,"",IF($E$5&lt;BK28,"",DAY(BK28)))</f>
        <v>16</v>
      </c>
      <c r="W28" s="16">
        <f t="shared" ref="W28" si="397">IF($E$4&gt;BL28,"",IF($E$5&lt;BL28,"",DAY(BL28)))</f>
        <v>17</v>
      </c>
      <c r="X28" s="16">
        <f t="shared" ref="X28" si="398">IF($E$4&gt;BM28,"",IF($E$5&lt;BM28,"",DAY(BM28)))</f>
        <v>18</v>
      </c>
      <c r="Y28" s="16">
        <f t="shared" ref="Y28" si="399">IF($E$4&gt;BN28,"",IF($E$5&lt;BN28,"",DAY(BN28)))</f>
        <v>19</v>
      </c>
      <c r="Z28" s="41">
        <f t="shared" ref="Z28" si="400">IF($E$4&gt;BO28,"",IF($E$5&lt;BO28,"",DAY(BO28)))</f>
        <v>20</v>
      </c>
      <c r="AA28" s="41">
        <f t="shared" ref="AA28" si="401">IF($E$4&gt;BP28,"",IF($E$5&lt;BP28,"",DAY(BP28)))</f>
        <v>21</v>
      </c>
      <c r="AB28" s="16">
        <f t="shared" ref="AB28" si="402">IF($E$4&gt;BQ28,"",IF($E$5&lt;BQ28,"",DAY(BQ28)))</f>
        <v>22</v>
      </c>
      <c r="AC28" s="16">
        <f t="shared" ref="AC28" si="403">IF($E$4&gt;BR28,"",IF($E$5&lt;BR28,"",DAY(BR28)))</f>
        <v>23</v>
      </c>
      <c r="AD28" s="16">
        <f t="shared" ref="AD28" si="404">IF($E$4&gt;BS28,"",IF($E$5&lt;BS28,"",DAY(BS28)))</f>
        <v>24</v>
      </c>
      <c r="AE28" s="16">
        <f t="shared" ref="AE28" si="405">IF($E$4&gt;BT28,"",IF($E$5&lt;BT28,"",DAY(BT28)))</f>
        <v>25</v>
      </c>
      <c r="AF28" s="16">
        <f t="shared" ref="AF28" si="406">IF($E$4&gt;BU28,"",IF($E$5&lt;BU28,"",DAY(BU28)))</f>
        <v>26</v>
      </c>
      <c r="AG28" s="41">
        <f t="shared" ref="AG28" si="407">IF($E$4&gt;BV28,"",IF($E$5&lt;BV28,"",DAY(BV28)))</f>
        <v>27</v>
      </c>
      <c r="AH28" s="41">
        <f t="shared" ref="AH28" si="408">IF($E$4&gt;BW28,"",IF($E$5&lt;BW28,"",DAY(BW28)))</f>
        <v>28</v>
      </c>
      <c r="AI28" s="41">
        <f>IF($E$4&gt;BX28,"",IF($E$5&lt;BX28,"",IF(MONTH(BW28)&lt;&gt;MONTH(BX28),"",DAY(BX28))))</f>
        <v>29</v>
      </c>
      <c r="AJ28" s="5">
        <f>IF($E$4&gt;BY28,"",IF($E$5&lt;BY28,"",IF(MONTH(BW28)&lt;&gt;MONTH(BY28),"",DAY(BY28))))</f>
        <v>30</v>
      </c>
      <c r="AK28" s="13" t="str">
        <f>IF($E$4&gt;BZ28,"",IF($E$5&lt;BZ28,"",IF(MONTH(BW28)&lt;&gt;MONTH(BZ28),"",DAY(BZ28))))</f>
        <v/>
      </c>
      <c r="AL28" s="88" t="s">
        <v>11</v>
      </c>
      <c r="AM28" s="89"/>
      <c r="AN28" s="89"/>
      <c r="AO28" s="89"/>
      <c r="AP28" s="95">
        <f>COUNTIF(G30:AK30,"工")+COUNTIF(G30:AK30,"休")+COUNTIFS(G30:AK30,"外",G31:AK31,"作")+COUNTIFS(G30:AK30,"外",G31:AK31,"天")+COUNTIFS(G30:AK30,"外",G31:AK31,"閉")</f>
        <v>0</v>
      </c>
      <c r="AQ28" s="96"/>
      <c r="AU28" s="42"/>
      <c r="AV28" s="45">
        <f>EDATE(AV24,1)</f>
        <v>45536</v>
      </c>
      <c r="AW28" s="45">
        <f>AV28+1</f>
        <v>45537</v>
      </c>
      <c r="AX28" s="45">
        <f t="shared" ref="AX28:BZ28" si="409">AW28+1</f>
        <v>45538</v>
      </c>
      <c r="AY28" s="45">
        <f t="shared" si="409"/>
        <v>45539</v>
      </c>
      <c r="AZ28" s="45">
        <f t="shared" si="409"/>
        <v>45540</v>
      </c>
      <c r="BA28" s="45">
        <f t="shared" si="409"/>
        <v>45541</v>
      </c>
      <c r="BB28" s="45">
        <f t="shared" si="409"/>
        <v>45542</v>
      </c>
      <c r="BC28" s="45">
        <f t="shared" si="409"/>
        <v>45543</v>
      </c>
      <c r="BD28" s="45">
        <f t="shared" si="409"/>
        <v>45544</v>
      </c>
      <c r="BE28" s="45">
        <f t="shared" si="409"/>
        <v>45545</v>
      </c>
      <c r="BF28" s="45">
        <f t="shared" si="409"/>
        <v>45546</v>
      </c>
      <c r="BG28" s="45">
        <f t="shared" si="409"/>
        <v>45547</v>
      </c>
      <c r="BH28" s="45">
        <f t="shared" si="409"/>
        <v>45548</v>
      </c>
      <c r="BI28" s="45">
        <f t="shared" si="409"/>
        <v>45549</v>
      </c>
      <c r="BJ28" s="45">
        <f t="shared" si="409"/>
        <v>45550</v>
      </c>
      <c r="BK28" s="45">
        <f t="shared" si="409"/>
        <v>45551</v>
      </c>
      <c r="BL28" s="45">
        <f t="shared" si="409"/>
        <v>45552</v>
      </c>
      <c r="BM28" s="45">
        <f t="shared" si="409"/>
        <v>45553</v>
      </c>
      <c r="BN28" s="45">
        <f t="shared" si="409"/>
        <v>45554</v>
      </c>
      <c r="BO28" s="45">
        <f t="shared" si="409"/>
        <v>45555</v>
      </c>
      <c r="BP28" s="45">
        <f t="shared" si="409"/>
        <v>45556</v>
      </c>
      <c r="BQ28" s="45">
        <f t="shared" si="409"/>
        <v>45557</v>
      </c>
      <c r="BR28" s="45">
        <f t="shared" si="409"/>
        <v>45558</v>
      </c>
      <c r="BS28" s="45">
        <f t="shared" si="409"/>
        <v>45559</v>
      </c>
      <c r="BT28" s="45">
        <f t="shared" si="409"/>
        <v>45560</v>
      </c>
      <c r="BU28" s="45">
        <f t="shared" si="409"/>
        <v>45561</v>
      </c>
      <c r="BV28" s="45">
        <f t="shared" si="409"/>
        <v>45562</v>
      </c>
      <c r="BW28" s="45">
        <f t="shared" si="409"/>
        <v>45563</v>
      </c>
      <c r="BX28" s="45">
        <f t="shared" si="409"/>
        <v>45564</v>
      </c>
      <c r="BY28" s="45">
        <f t="shared" si="409"/>
        <v>45565</v>
      </c>
      <c r="BZ28" s="45">
        <f t="shared" si="409"/>
        <v>45566</v>
      </c>
    </row>
    <row r="29" spans="1:78" ht="20.25" customHeight="1" x14ac:dyDescent="0.15">
      <c r="A29" s="76"/>
      <c r="B29" s="77"/>
      <c r="C29" s="78"/>
      <c r="D29" s="81" t="s">
        <v>6</v>
      </c>
      <c r="E29" s="82"/>
      <c r="F29" s="83"/>
      <c r="G29" s="43">
        <f>IF(G28="","",WEEKDAY(AV28))</f>
        <v>1</v>
      </c>
      <c r="H29" s="43">
        <f t="shared" ref="H29" si="410">IF(H28="","",WEEKDAY(AW28))</f>
        <v>2</v>
      </c>
      <c r="I29" s="43">
        <f t="shared" ref="I29" si="411">IF(I28="","",WEEKDAY(AX28))</f>
        <v>3</v>
      </c>
      <c r="J29" s="43">
        <f t="shared" ref="J29" si="412">IF(J28="","",WEEKDAY(AY28))</f>
        <v>4</v>
      </c>
      <c r="K29" s="43">
        <f t="shared" ref="K29" si="413">IF(K28="","",WEEKDAY(AZ28))</f>
        <v>5</v>
      </c>
      <c r="L29" s="47">
        <f t="shared" ref="L29" si="414">IF(L28="","",WEEKDAY(BA28))</f>
        <v>6</v>
      </c>
      <c r="M29" s="47">
        <f t="shared" ref="M29" si="415">IF(M28="","",WEEKDAY(BB28))</f>
        <v>7</v>
      </c>
      <c r="N29" s="43">
        <f t="shared" ref="N29" si="416">IF(N28="","",WEEKDAY(BC28))</f>
        <v>1</v>
      </c>
      <c r="O29" s="43">
        <f t="shared" ref="O29" si="417">IF(O28="","",WEEKDAY(BD28))</f>
        <v>2</v>
      </c>
      <c r="P29" s="43">
        <f t="shared" ref="P29" si="418">IF(P28="","",WEEKDAY(BE28))</f>
        <v>3</v>
      </c>
      <c r="Q29" s="43">
        <f t="shared" ref="Q29" si="419">IF(Q28="","",WEEKDAY(BF28))</f>
        <v>4</v>
      </c>
      <c r="R29" s="43">
        <f t="shared" ref="R29" si="420">IF(R28="","",WEEKDAY(BG28))</f>
        <v>5</v>
      </c>
      <c r="S29" s="47">
        <f t="shared" ref="S29" si="421">IF(S28="","",WEEKDAY(BH28))</f>
        <v>6</v>
      </c>
      <c r="T29" s="47">
        <f t="shared" ref="T29" si="422">IF(T28="","",WEEKDAY(BI28))</f>
        <v>7</v>
      </c>
      <c r="U29" s="43">
        <f t="shared" ref="U29" si="423">IF(U28="","",WEEKDAY(BJ28))</f>
        <v>1</v>
      </c>
      <c r="V29" s="43">
        <f t="shared" ref="V29" si="424">IF(V28="","",WEEKDAY(BK28))</f>
        <v>2</v>
      </c>
      <c r="W29" s="43">
        <f t="shared" ref="W29" si="425">IF(W28="","",WEEKDAY(BL28))</f>
        <v>3</v>
      </c>
      <c r="X29" s="43">
        <f t="shared" ref="X29" si="426">IF(X28="","",WEEKDAY(BM28))</f>
        <v>4</v>
      </c>
      <c r="Y29" s="43">
        <f t="shared" ref="Y29" si="427">IF(Y28="","",WEEKDAY(BN28))</f>
        <v>5</v>
      </c>
      <c r="Z29" s="47">
        <f t="shared" ref="Z29" si="428">IF(Z28="","",WEEKDAY(BO28))</f>
        <v>6</v>
      </c>
      <c r="AA29" s="47">
        <f t="shared" ref="AA29" si="429">IF(AA28="","",WEEKDAY(BP28))</f>
        <v>7</v>
      </c>
      <c r="AB29" s="43">
        <f t="shared" ref="AB29" si="430">IF(AB28="","",WEEKDAY(BQ28))</f>
        <v>1</v>
      </c>
      <c r="AC29" s="43">
        <f t="shared" ref="AC29" si="431">IF(AC28="","",WEEKDAY(BR28))</f>
        <v>2</v>
      </c>
      <c r="AD29" s="43">
        <f t="shared" ref="AD29" si="432">IF(AD28="","",WEEKDAY(BS28))</f>
        <v>3</v>
      </c>
      <c r="AE29" s="43">
        <f t="shared" ref="AE29" si="433">IF(AE28="","",WEEKDAY(BT28))</f>
        <v>4</v>
      </c>
      <c r="AF29" s="43">
        <f t="shared" ref="AF29" si="434">IF(AF28="","",WEEKDAY(BU28))</f>
        <v>5</v>
      </c>
      <c r="AG29" s="47">
        <f t="shared" ref="AG29" si="435">IF(AG28="","",WEEKDAY(BV28))</f>
        <v>6</v>
      </c>
      <c r="AH29" s="47">
        <f t="shared" ref="AH29" si="436">IF(AH28="","",WEEKDAY(BW28))</f>
        <v>7</v>
      </c>
      <c r="AI29" s="47">
        <f t="shared" ref="AI29" si="437">IF(AI28="","",WEEKDAY(BX28))</f>
        <v>1</v>
      </c>
      <c r="AJ29" s="43">
        <f t="shared" ref="AJ29" si="438">IF(AJ28="","",WEEKDAY(BY28))</f>
        <v>2</v>
      </c>
      <c r="AK29" s="46" t="str">
        <f t="shared" ref="AK29" si="439">IF(AK28="","",WEEKDAY(BZ28))</f>
        <v/>
      </c>
      <c r="AL29" s="88" t="s">
        <v>8</v>
      </c>
      <c r="AM29" s="89"/>
      <c r="AN29" s="89"/>
      <c r="AO29" s="89"/>
      <c r="AP29" s="90">
        <f t="shared" ref="AP29" si="440">COUNTIF(G31:AK31,"閉")+COUNTIF(G31:AK31,"天")</f>
        <v>0</v>
      </c>
      <c r="AQ29" s="91"/>
      <c r="AV29">
        <f>WEEKDAY(AV28)</f>
        <v>1</v>
      </c>
      <c r="AW29">
        <f>WEEKDAY(AW28)</f>
        <v>2</v>
      </c>
      <c r="AX29">
        <f t="shared" ref="AX29" si="441">WEEKDAY(AX28)</f>
        <v>3</v>
      </c>
      <c r="AY29">
        <f t="shared" ref="AY29" si="442">WEEKDAY(AY28)</f>
        <v>4</v>
      </c>
      <c r="AZ29">
        <f t="shared" ref="AZ29" si="443">WEEKDAY(AZ28)</f>
        <v>5</v>
      </c>
      <c r="BA29">
        <f t="shared" ref="BA29" si="444">WEEKDAY(BA28)</f>
        <v>6</v>
      </c>
      <c r="BB29">
        <f t="shared" ref="BB29" si="445">WEEKDAY(BB28)</f>
        <v>7</v>
      </c>
      <c r="BC29">
        <f t="shared" ref="BC29" si="446">WEEKDAY(BC28)</f>
        <v>1</v>
      </c>
      <c r="BD29">
        <f t="shared" ref="BD29" si="447">WEEKDAY(BD28)</f>
        <v>2</v>
      </c>
      <c r="BE29">
        <f t="shared" ref="BE29" si="448">WEEKDAY(BE28)</f>
        <v>3</v>
      </c>
      <c r="BF29">
        <f t="shared" ref="BF29" si="449">WEEKDAY(BF28)</f>
        <v>4</v>
      </c>
      <c r="BG29">
        <f t="shared" ref="BG29" si="450">WEEKDAY(BG28)</f>
        <v>5</v>
      </c>
      <c r="BH29">
        <f t="shared" ref="BH29" si="451">WEEKDAY(BH28)</f>
        <v>6</v>
      </c>
      <c r="BI29">
        <f t="shared" ref="BI29" si="452">WEEKDAY(BI28)</f>
        <v>7</v>
      </c>
      <c r="BJ29">
        <f t="shared" ref="BJ29" si="453">WEEKDAY(BJ28)</f>
        <v>1</v>
      </c>
      <c r="BK29">
        <f t="shared" ref="BK29" si="454">WEEKDAY(BK28)</f>
        <v>2</v>
      </c>
      <c r="BL29">
        <f t="shared" ref="BL29" si="455">WEEKDAY(BL28)</f>
        <v>3</v>
      </c>
      <c r="BM29">
        <f t="shared" ref="BM29" si="456">WEEKDAY(BM28)</f>
        <v>4</v>
      </c>
      <c r="BN29">
        <f t="shared" ref="BN29" si="457">WEEKDAY(BN28)</f>
        <v>5</v>
      </c>
      <c r="BO29">
        <f t="shared" ref="BO29" si="458">WEEKDAY(BO28)</f>
        <v>6</v>
      </c>
      <c r="BP29">
        <f t="shared" ref="BP29" si="459">WEEKDAY(BP28)</f>
        <v>7</v>
      </c>
      <c r="BQ29">
        <f t="shared" ref="BQ29" si="460">WEEKDAY(BQ28)</f>
        <v>1</v>
      </c>
      <c r="BR29">
        <f t="shared" ref="BR29" si="461">WEEKDAY(BR28)</f>
        <v>2</v>
      </c>
      <c r="BS29">
        <f t="shared" ref="BS29" si="462">WEEKDAY(BS28)</f>
        <v>3</v>
      </c>
      <c r="BT29">
        <f t="shared" ref="BT29" si="463">WEEKDAY(BT28)</f>
        <v>4</v>
      </c>
      <c r="BU29">
        <f t="shared" ref="BU29" si="464">WEEKDAY(BU28)</f>
        <v>5</v>
      </c>
      <c r="BV29">
        <f t="shared" ref="BV29" si="465">WEEKDAY(BV28)</f>
        <v>6</v>
      </c>
      <c r="BW29">
        <f t="shared" ref="BW29" si="466">WEEKDAY(BW28)</f>
        <v>7</v>
      </c>
      <c r="BX29">
        <f t="shared" ref="BX29" si="467">WEEKDAY(BX28)</f>
        <v>1</v>
      </c>
      <c r="BY29">
        <f t="shared" ref="BY29" si="468">WEEKDAY(BY28)</f>
        <v>2</v>
      </c>
      <c r="BZ29">
        <f t="shared" ref="BZ29" si="469">WEEKDAY(BZ28)</f>
        <v>3</v>
      </c>
    </row>
    <row r="30" spans="1:78" ht="20.25" customHeight="1" x14ac:dyDescent="0.15">
      <c r="A30" s="49"/>
      <c r="B30" s="52" t="s">
        <v>42</v>
      </c>
      <c r="C30" s="50" t="str">
        <f>IFERROR(IF(AP30&lt;($Y$61/100),"×","○"),"")</f>
        <v/>
      </c>
      <c r="D30" s="81" t="s">
        <v>24</v>
      </c>
      <c r="E30" s="82"/>
      <c r="F30" s="83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88" t="s">
        <v>21</v>
      </c>
      <c r="AM30" s="89"/>
      <c r="AN30" s="89"/>
      <c r="AO30" s="89"/>
      <c r="AP30" s="79" t="e">
        <f t="shared" ref="AP30" si="470">AP29/AP28</f>
        <v>#DIV/0!</v>
      </c>
      <c r="AQ30" s="80"/>
      <c r="AR30">
        <f>IF(C30="×",1,0)</f>
        <v>0</v>
      </c>
    </row>
    <row r="31" spans="1:78" ht="20.25" customHeight="1" thickBot="1" x14ac:dyDescent="0.2">
      <c r="A31" s="57"/>
      <c r="B31" s="53" t="s">
        <v>43</v>
      </c>
      <c r="C31" s="51" t="str">
        <f>IF(AP31=0,"",IF(AP29&lt;AP31,"×","○"))</f>
        <v/>
      </c>
      <c r="D31" s="97" t="s">
        <v>25</v>
      </c>
      <c r="E31" s="98"/>
      <c r="F31" s="9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11"/>
      <c r="AJ31" s="11"/>
      <c r="AK31" s="12"/>
      <c r="AL31" s="84" t="s">
        <v>33</v>
      </c>
      <c r="AM31" s="85"/>
      <c r="AN31" s="85"/>
      <c r="AO31" s="85"/>
      <c r="AP31" s="120">
        <f>COUNTIFS(G29:AK29,7,G31:AK31,"作")+COUNTIFS(G29:AK29,7,G31:AK31,"天")+COUNTIFS(G29:AK29,7,G31:AK31,"閉")+COUNTIFS(G29:AK29,1,G31:AK31,"作")+COUNTIFS(G29:AK29,1,G31:AK31,"天")+COUNTIFS(G29:AK29,1,G31:AK31,"閉")</f>
        <v>0</v>
      </c>
      <c r="AQ31" s="121"/>
      <c r="AR31">
        <f>IF(C31="×",1,0)</f>
        <v>0</v>
      </c>
      <c r="AS31">
        <f>IF(A28="","",IF(AR30=0,0,IF(AR31=0,0,1)))</f>
        <v>0</v>
      </c>
    </row>
    <row r="32" spans="1:78" ht="20.25" customHeight="1" x14ac:dyDescent="0.15">
      <c r="A32" s="73" t="str">
        <f>IF($E$5&lt;AV32,"",TEXT(EDATE($E$4,6),"ggge年m月"))</f>
        <v>令和6年10月</v>
      </c>
      <c r="B32" s="74"/>
      <c r="C32" s="75"/>
      <c r="D32" s="92" t="s">
        <v>7</v>
      </c>
      <c r="E32" s="93"/>
      <c r="F32" s="94"/>
      <c r="G32" s="5">
        <f>IF($E$4&gt;AV32,"",IF($E$5&lt;AV32,"",DAY(AV32)))</f>
        <v>1</v>
      </c>
      <c r="H32" s="5">
        <f>IF($E$4&gt;AW32,"",IF($E$5&lt;AW32,"",DAY(AW32)))</f>
        <v>2</v>
      </c>
      <c r="I32" s="5">
        <f t="shared" ref="I32" si="471">IF($E$4&gt;AX32,"",IF($E$5&lt;AX32,"",DAY(AX32)))</f>
        <v>3</v>
      </c>
      <c r="J32" s="5">
        <f t="shared" ref="J32" si="472">IF($E$4&gt;AY32,"",IF($E$5&lt;AY32,"",DAY(AY32)))</f>
        <v>4</v>
      </c>
      <c r="K32" s="5">
        <f t="shared" ref="K32" si="473">IF($E$4&gt;AZ32,"",IF($E$5&lt;AZ32,"",DAY(AZ32)))</f>
        <v>5</v>
      </c>
      <c r="L32" s="41">
        <f t="shared" ref="L32" si="474">IF($E$4&gt;BA32,"",IF($E$5&lt;BA32,"",DAY(BA32)))</f>
        <v>6</v>
      </c>
      <c r="M32" s="41">
        <f t="shared" ref="M32" si="475">IF($E$4&gt;BB32,"",IF($E$5&lt;BB32,"",DAY(BB32)))</f>
        <v>7</v>
      </c>
      <c r="N32" s="16">
        <f t="shared" ref="N32" si="476">IF($E$4&gt;BC32,"",IF($E$5&lt;BC32,"",DAY(BC32)))</f>
        <v>8</v>
      </c>
      <c r="O32" s="16">
        <f t="shared" ref="O32" si="477">IF($E$4&gt;BD32,"",IF($E$5&lt;BD32,"",DAY(BD32)))</f>
        <v>9</v>
      </c>
      <c r="P32" s="16">
        <f t="shared" ref="P32" si="478">IF($E$4&gt;BE32,"",IF($E$5&lt;BE32,"",DAY(BE32)))</f>
        <v>10</v>
      </c>
      <c r="Q32" s="16">
        <f t="shared" ref="Q32" si="479">IF($E$4&gt;BF32,"",IF($E$5&lt;BF32,"",DAY(BF32)))</f>
        <v>11</v>
      </c>
      <c r="R32" s="16">
        <f t="shared" ref="R32" si="480">IF($E$4&gt;BG32,"",IF($E$5&lt;BG32,"",DAY(BG32)))</f>
        <v>12</v>
      </c>
      <c r="S32" s="41">
        <f t="shared" ref="S32" si="481">IF($E$4&gt;BH32,"",IF($E$5&lt;BH32,"",DAY(BH32)))</f>
        <v>13</v>
      </c>
      <c r="T32" s="41">
        <f t="shared" ref="T32" si="482">IF($E$4&gt;BI32,"",IF($E$5&lt;BI32,"",DAY(BI32)))</f>
        <v>14</v>
      </c>
      <c r="U32" s="16">
        <f t="shared" ref="U32" si="483">IF($E$4&gt;BJ32,"",IF($E$5&lt;BJ32,"",DAY(BJ32)))</f>
        <v>15</v>
      </c>
      <c r="V32" s="16">
        <f t="shared" ref="V32" si="484">IF($E$4&gt;BK32,"",IF($E$5&lt;BK32,"",DAY(BK32)))</f>
        <v>16</v>
      </c>
      <c r="W32" s="16">
        <f t="shared" ref="W32" si="485">IF($E$4&gt;BL32,"",IF($E$5&lt;BL32,"",DAY(BL32)))</f>
        <v>17</v>
      </c>
      <c r="X32" s="16">
        <f t="shared" ref="X32" si="486">IF($E$4&gt;BM32,"",IF($E$5&lt;BM32,"",DAY(BM32)))</f>
        <v>18</v>
      </c>
      <c r="Y32" s="16">
        <f t="shared" ref="Y32" si="487">IF($E$4&gt;BN32,"",IF($E$5&lt;BN32,"",DAY(BN32)))</f>
        <v>19</v>
      </c>
      <c r="Z32" s="41">
        <f t="shared" ref="Z32" si="488">IF($E$4&gt;BO32,"",IF($E$5&lt;BO32,"",DAY(BO32)))</f>
        <v>20</v>
      </c>
      <c r="AA32" s="41">
        <f t="shared" ref="AA32" si="489">IF($E$4&gt;BP32,"",IF($E$5&lt;BP32,"",DAY(BP32)))</f>
        <v>21</v>
      </c>
      <c r="AB32" s="16">
        <f t="shared" ref="AB32" si="490">IF($E$4&gt;BQ32,"",IF($E$5&lt;BQ32,"",DAY(BQ32)))</f>
        <v>22</v>
      </c>
      <c r="AC32" s="16">
        <f t="shared" ref="AC32" si="491">IF($E$4&gt;BR32,"",IF($E$5&lt;BR32,"",DAY(BR32)))</f>
        <v>23</v>
      </c>
      <c r="AD32" s="16">
        <f t="shared" ref="AD32" si="492">IF($E$4&gt;BS32,"",IF($E$5&lt;BS32,"",DAY(BS32)))</f>
        <v>24</v>
      </c>
      <c r="AE32" s="16">
        <f t="shared" ref="AE32" si="493">IF($E$4&gt;BT32,"",IF($E$5&lt;BT32,"",DAY(BT32)))</f>
        <v>25</v>
      </c>
      <c r="AF32" s="16">
        <f t="shared" ref="AF32" si="494">IF($E$4&gt;BU32,"",IF($E$5&lt;BU32,"",DAY(BU32)))</f>
        <v>26</v>
      </c>
      <c r="AG32" s="41">
        <f t="shared" ref="AG32" si="495">IF($E$4&gt;BV32,"",IF($E$5&lt;BV32,"",DAY(BV32)))</f>
        <v>27</v>
      </c>
      <c r="AH32" s="41">
        <f t="shared" ref="AH32" si="496">IF($E$4&gt;BW32,"",IF($E$5&lt;BW32,"",DAY(BW32)))</f>
        <v>28</v>
      </c>
      <c r="AI32" s="41">
        <f>IF($E$4&gt;BX32,"",IF($E$5&lt;BX32,"",IF(MONTH(BW32)&lt;&gt;MONTH(BX32),"",DAY(BX32))))</f>
        <v>29</v>
      </c>
      <c r="AJ32" s="5">
        <f>IF($E$4&gt;BY32,"",IF($E$5&lt;BY32,"",IF(MONTH(BW32)&lt;&gt;MONTH(BY32),"",DAY(BY32))))</f>
        <v>30</v>
      </c>
      <c r="AK32" s="13">
        <f>IF($E$4&gt;BZ32,"",IF($E$5&lt;BZ32,"",IF(MONTH(BW32)&lt;&gt;MONTH(BZ32),"",DAY(BZ32))))</f>
        <v>31</v>
      </c>
      <c r="AL32" s="88" t="s">
        <v>11</v>
      </c>
      <c r="AM32" s="89"/>
      <c r="AN32" s="89"/>
      <c r="AO32" s="89"/>
      <c r="AP32" s="95">
        <f>COUNTIF(G34:AK34,"工")+COUNTIF(G34:AK34,"休")+COUNTIFS(G34:AK34,"外",G35:AK35,"作")+COUNTIFS(G34:AK34,"外",G35:AK35,"天")+COUNTIFS(G34:AK34,"外",G35:AK35,"閉")</f>
        <v>0</v>
      </c>
      <c r="AQ32" s="96"/>
      <c r="AU32" s="42"/>
      <c r="AV32" s="45">
        <f>EDATE(AV28,1)</f>
        <v>45566</v>
      </c>
      <c r="AW32" s="45">
        <f>AV32+1</f>
        <v>45567</v>
      </c>
      <c r="AX32" s="45">
        <f t="shared" ref="AX32:BZ32" si="497">AW32+1</f>
        <v>45568</v>
      </c>
      <c r="AY32" s="45">
        <f t="shared" si="497"/>
        <v>45569</v>
      </c>
      <c r="AZ32" s="45">
        <f t="shared" si="497"/>
        <v>45570</v>
      </c>
      <c r="BA32" s="45">
        <f t="shared" si="497"/>
        <v>45571</v>
      </c>
      <c r="BB32" s="45">
        <f t="shared" si="497"/>
        <v>45572</v>
      </c>
      <c r="BC32" s="45">
        <f t="shared" si="497"/>
        <v>45573</v>
      </c>
      <c r="BD32" s="45">
        <f t="shared" si="497"/>
        <v>45574</v>
      </c>
      <c r="BE32" s="45">
        <f t="shared" si="497"/>
        <v>45575</v>
      </c>
      <c r="BF32" s="45">
        <f t="shared" si="497"/>
        <v>45576</v>
      </c>
      <c r="BG32" s="45">
        <f t="shared" si="497"/>
        <v>45577</v>
      </c>
      <c r="BH32" s="45">
        <f t="shared" si="497"/>
        <v>45578</v>
      </c>
      <c r="BI32" s="45">
        <f t="shared" si="497"/>
        <v>45579</v>
      </c>
      <c r="BJ32" s="45">
        <f t="shared" si="497"/>
        <v>45580</v>
      </c>
      <c r="BK32" s="45">
        <f t="shared" si="497"/>
        <v>45581</v>
      </c>
      <c r="BL32" s="45">
        <f t="shared" si="497"/>
        <v>45582</v>
      </c>
      <c r="BM32" s="45">
        <f t="shared" si="497"/>
        <v>45583</v>
      </c>
      <c r="BN32" s="45">
        <f t="shared" si="497"/>
        <v>45584</v>
      </c>
      <c r="BO32" s="45">
        <f t="shared" si="497"/>
        <v>45585</v>
      </c>
      <c r="BP32" s="45">
        <f t="shared" si="497"/>
        <v>45586</v>
      </c>
      <c r="BQ32" s="45">
        <f t="shared" si="497"/>
        <v>45587</v>
      </c>
      <c r="BR32" s="45">
        <f t="shared" si="497"/>
        <v>45588</v>
      </c>
      <c r="BS32" s="45">
        <f t="shared" si="497"/>
        <v>45589</v>
      </c>
      <c r="BT32" s="45">
        <f t="shared" si="497"/>
        <v>45590</v>
      </c>
      <c r="BU32" s="45">
        <f t="shared" si="497"/>
        <v>45591</v>
      </c>
      <c r="BV32" s="45">
        <f t="shared" si="497"/>
        <v>45592</v>
      </c>
      <c r="BW32" s="45">
        <f t="shared" si="497"/>
        <v>45593</v>
      </c>
      <c r="BX32" s="45">
        <f t="shared" si="497"/>
        <v>45594</v>
      </c>
      <c r="BY32" s="45">
        <f t="shared" si="497"/>
        <v>45595</v>
      </c>
      <c r="BZ32" s="45">
        <f t="shared" si="497"/>
        <v>45596</v>
      </c>
    </row>
    <row r="33" spans="1:78" ht="20.25" customHeight="1" x14ac:dyDescent="0.15">
      <c r="A33" s="76"/>
      <c r="B33" s="77"/>
      <c r="C33" s="78"/>
      <c r="D33" s="81" t="s">
        <v>6</v>
      </c>
      <c r="E33" s="82"/>
      <c r="F33" s="83"/>
      <c r="G33" s="43">
        <f>IF(G32="","",WEEKDAY(AV32))</f>
        <v>3</v>
      </c>
      <c r="H33" s="43">
        <f t="shared" ref="H33" si="498">IF(H32="","",WEEKDAY(AW32))</f>
        <v>4</v>
      </c>
      <c r="I33" s="43">
        <f t="shared" ref="I33" si="499">IF(I32="","",WEEKDAY(AX32))</f>
        <v>5</v>
      </c>
      <c r="J33" s="43">
        <f t="shared" ref="J33" si="500">IF(J32="","",WEEKDAY(AY32))</f>
        <v>6</v>
      </c>
      <c r="K33" s="43">
        <f t="shared" ref="K33" si="501">IF(K32="","",WEEKDAY(AZ32))</f>
        <v>7</v>
      </c>
      <c r="L33" s="47">
        <f t="shared" ref="L33" si="502">IF(L32="","",WEEKDAY(BA32))</f>
        <v>1</v>
      </c>
      <c r="M33" s="47">
        <f t="shared" ref="M33" si="503">IF(M32="","",WEEKDAY(BB32))</f>
        <v>2</v>
      </c>
      <c r="N33" s="43">
        <f t="shared" ref="N33" si="504">IF(N32="","",WEEKDAY(BC32))</f>
        <v>3</v>
      </c>
      <c r="O33" s="43">
        <f t="shared" ref="O33" si="505">IF(O32="","",WEEKDAY(BD32))</f>
        <v>4</v>
      </c>
      <c r="P33" s="43">
        <f t="shared" ref="P33" si="506">IF(P32="","",WEEKDAY(BE32))</f>
        <v>5</v>
      </c>
      <c r="Q33" s="43">
        <f t="shared" ref="Q33" si="507">IF(Q32="","",WEEKDAY(BF32))</f>
        <v>6</v>
      </c>
      <c r="R33" s="43">
        <f t="shared" ref="R33" si="508">IF(R32="","",WEEKDAY(BG32))</f>
        <v>7</v>
      </c>
      <c r="S33" s="47">
        <f t="shared" ref="S33" si="509">IF(S32="","",WEEKDAY(BH32))</f>
        <v>1</v>
      </c>
      <c r="T33" s="47">
        <f t="shared" ref="T33" si="510">IF(T32="","",WEEKDAY(BI32))</f>
        <v>2</v>
      </c>
      <c r="U33" s="43">
        <f t="shared" ref="U33" si="511">IF(U32="","",WEEKDAY(BJ32))</f>
        <v>3</v>
      </c>
      <c r="V33" s="43">
        <f t="shared" ref="V33" si="512">IF(V32="","",WEEKDAY(BK32))</f>
        <v>4</v>
      </c>
      <c r="W33" s="43">
        <f t="shared" ref="W33" si="513">IF(W32="","",WEEKDAY(BL32))</f>
        <v>5</v>
      </c>
      <c r="X33" s="43">
        <f t="shared" ref="X33" si="514">IF(X32="","",WEEKDAY(BM32))</f>
        <v>6</v>
      </c>
      <c r="Y33" s="43">
        <f t="shared" ref="Y33" si="515">IF(Y32="","",WEEKDAY(BN32))</f>
        <v>7</v>
      </c>
      <c r="Z33" s="47">
        <f t="shared" ref="Z33" si="516">IF(Z32="","",WEEKDAY(BO32))</f>
        <v>1</v>
      </c>
      <c r="AA33" s="47">
        <f t="shared" ref="AA33" si="517">IF(AA32="","",WEEKDAY(BP32))</f>
        <v>2</v>
      </c>
      <c r="AB33" s="43">
        <f t="shared" ref="AB33" si="518">IF(AB32="","",WEEKDAY(BQ32))</f>
        <v>3</v>
      </c>
      <c r="AC33" s="43">
        <f t="shared" ref="AC33" si="519">IF(AC32="","",WEEKDAY(BR32))</f>
        <v>4</v>
      </c>
      <c r="AD33" s="43">
        <f t="shared" ref="AD33" si="520">IF(AD32="","",WEEKDAY(BS32))</f>
        <v>5</v>
      </c>
      <c r="AE33" s="43">
        <f t="shared" ref="AE33" si="521">IF(AE32="","",WEEKDAY(BT32))</f>
        <v>6</v>
      </c>
      <c r="AF33" s="43">
        <f t="shared" ref="AF33" si="522">IF(AF32="","",WEEKDAY(BU32))</f>
        <v>7</v>
      </c>
      <c r="AG33" s="47">
        <f t="shared" ref="AG33" si="523">IF(AG32="","",WEEKDAY(BV32))</f>
        <v>1</v>
      </c>
      <c r="AH33" s="47">
        <f t="shared" ref="AH33" si="524">IF(AH32="","",WEEKDAY(BW32))</f>
        <v>2</v>
      </c>
      <c r="AI33" s="47">
        <f t="shared" ref="AI33" si="525">IF(AI32="","",WEEKDAY(BX32))</f>
        <v>3</v>
      </c>
      <c r="AJ33" s="43">
        <f t="shared" ref="AJ33" si="526">IF(AJ32="","",WEEKDAY(BY32))</f>
        <v>4</v>
      </c>
      <c r="AK33" s="46">
        <f t="shared" ref="AK33" si="527">IF(AK32="","",WEEKDAY(BZ32))</f>
        <v>5</v>
      </c>
      <c r="AL33" s="88" t="s">
        <v>8</v>
      </c>
      <c r="AM33" s="89"/>
      <c r="AN33" s="89"/>
      <c r="AO33" s="89"/>
      <c r="AP33" s="90">
        <f t="shared" ref="AP33" si="528">COUNTIF(G35:AK35,"閉")+COUNTIF(G35:AK35,"天")</f>
        <v>0</v>
      </c>
      <c r="AQ33" s="91"/>
      <c r="AV33">
        <f>WEEKDAY(AV32)</f>
        <v>3</v>
      </c>
      <c r="AW33">
        <f>WEEKDAY(AW32)</f>
        <v>4</v>
      </c>
      <c r="AX33">
        <f t="shared" ref="AX33" si="529">WEEKDAY(AX32)</f>
        <v>5</v>
      </c>
      <c r="AY33">
        <f t="shared" ref="AY33" si="530">WEEKDAY(AY32)</f>
        <v>6</v>
      </c>
      <c r="AZ33">
        <f t="shared" ref="AZ33" si="531">WEEKDAY(AZ32)</f>
        <v>7</v>
      </c>
      <c r="BA33">
        <f t="shared" ref="BA33" si="532">WEEKDAY(BA32)</f>
        <v>1</v>
      </c>
      <c r="BB33">
        <f t="shared" ref="BB33" si="533">WEEKDAY(BB32)</f>
        <v>2</v>
      </c>
      <c r="BC33">
        <f t="shared" ref="BC33" si="534">WEEKDAY(BC32)</f>
        <v>3</v>
      </c>
      <c r="BD33">
        <f t="shared" ref="BD33" si="535">WEEKDAY(BD32)</f>
        <v>4</v>
      </c>
      <c r="BE33">
        <f t="shared" ref="BE33" si="536">WEEKDAY(BE32)</f>
        <v>5</v>
      </c>
      <c r="BF33">
        <f t="shared" ref="BF33" si="537">WEEKDAY(BF32)</f>
        <v>6</v>
      </c>
      <c r="BG33">
        <f t="shared" ref="BG33" si="538">WEEKDAY(BG32)</f>
        <v>7</v>
      </c>
      <c r="BH33">
        <f t="shared" ref="BH33" si="539">WEEKDAY(BH32)</f>
        <v>1</v>
      </c>
      <c r="BI33">
        <f t="shared" ref="BI33" si="540">WEEKDAY(BI32)</f>
        <v>2</v>
      </c>
      <c r="BJ33">
        <f t="shared" ref="BJ33" si="541">WEEKDAY(BJ32)</f>
        <v>3</v>
      </c>
      <c r="BK33">
        <f t="shared" ref="BK33" si="542">WEEKDAY(BK32)</f>
        <v>4</v>
      </c>
      <c r="BL33">
        <f t="shared" ref="BL33" si="543">WEEKDAY(BL32)</f>
        <v>5</v>
      </c>
      <c r="BM33">
        <f t="shared" ref="BM33" si="544">WEEKDAY(BM32)</f>
        <v>6</v>
      </c>
      <c r="BN33">
        <f t="shared" ref="BN33" si="545">WEEKDAY(BN32)</f>
        <v>7</v>
      </c>
      <c r="BO33">
        <f t="shared" ref="BO33" si="546">WEEKDAY(BO32)</f>
        <v>1</v>
      </c>
      <c r="BP33">
        <f t="shared" ref="BP33" si="547">WEEKDAY(BP32)</f>
        <v>2</v>
      </c>
      <c r="BQ33">
        <f t="shared" ref="BQ33" si="548">WEEKDAY(BQ32)</f>
        <v>3</v>
      </c>
      <c r="BR33">
        <f t="shared" ref="BR33" si="549">WEEKDAY(BR32)</f>
        <v>4</v>
      </c>
      <c r="BS33">
        <f t="shared" ref="BS33" si="550">WEEKDAY(BS32)</f>
        <v>5</v>
      </c>
      <c r="BT33">
        <f t="shared" ref="BT33" si="551">WEEKDAY(BT32)</f>
        <v>6</v>
      </c>
      <c r="BU33">
        <f t="shared" ref="BU33" si="552">WEEKDAY(BU32)</f>
        <v>7</v>
      </c>
      <c r="BV33">
        <f t="shared" ref="BV33" si="553">WEEKDAY(BV32)</f>
        <v>1</v>
      </c>
      <c r="BW33">
        <f t="shared" ref="BW33" si="554">WEEKDAY(BW32)</f>
        <v>2</v>
      </c>
      <c r="BX33">
        <f t="shared" ref="BX33" si="555">WEEKDAY(BX32)</f>
        <v>3</v>
      </c>
      <c r="BY33">
        <f t="shared" ref="BY33" si="556">WEEKDAY(BY32)</f>
        <v>4</v>
      </c>
      <c r="BZ33">
        <f t="shared" ref="BZ33" si="557">WEEKDAY(BZ32)</f>
        <v>5</v>
      </c>
    </row>
    <row r="34" spans="1:78" ht="20.25" customHeight="1" x14ac:dyDescent="0.15">
      <c r="A34" s="49"/>
      <c r="B34" s="52" t="s">
        <v>42</v>
      </c>
      <c r="C34" s="50" t="str">
        <f>IFERROR(IF(AP34&lt;($Y$61/100),"×","○"),"")</f>
        <v/>
      </c>
      <c r="D34" s="81" t="s">
        <v>24</v>
      </c>
      <c r="E34" s="82"/>
      <c r="F34" s="83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88" t="s">
        <v>21</v>
      </c>
      <c r="AM34" s="89"/>
      <c r="AN34" s="89"/>
      <c r="AO34" s="89"/>
      <c r="AP34" s="79" t="e">
        <f t="shared" ref="AP34" si="558">AP33/AP32</f>
        <v>#DIV/0!</v>
      </c>
      <c r="AQ34" s="80"/>
      <c r="AR34">
        <f>IF(C34="×",1,0)</f>
        <v>0</v>
      </c>
    </row>
    <row r="35" spans="1:78" ht="20.25" customHeight="1" thickBot="1" x14ac:dyDescent="0.2">
      <c r="A35" s="57"/>
      <c r="B35" s="53" t="s">
        <v>43</v>
      </c>
      <c r="C35" s="51" t="str">
        <f>IF(AP35=0,"",IF(AP33&lt;AP35,"×","○"))</f>
        <v/>
      </c>
      <c r="D35" s="97" t="s">
        <v>25</v>
      </c>
      <c r="E35" s="98"/>
      <c r="F35" s="9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1"/>
      <c r="AI35" s="11"/>
      <c r="AJ35" s="11"/>
      <c r="AK35" s="12"/>
      <c r="AL35" s="84" t="s">
        <v>33</v>
      </c>
      <c r="AM35" s="85"/>
      <c r="AN35" s="85"/>
      <c r="AO35" s="85"/>
      <c r="AP35" s="120">
        <f>COUNTIFS(G33:AK33,7,G35:AK35,"作")+COUNTIFS(G33:AK33,7,G35:AK35,"天")+COUNTIFS(G33:AK33,7,G35:AK35,"閉")+COUNTIFS(G33:AK33,1,G35:AK35,"作")+COUNTIFS(G33:AK33,1,G35:AK35,"天")+COUNTIFS(G33:AK33,1,G35:AK35,"閉")</f>
        <v>0</v>
      </c>
      <c r="AQ35" s="121"/>
      <c r="AR35">
        <f>IF(C35="×",1,0)</f>
        <v>0</v>
      </c>
      <c r="AS35">
        <f>IF(A32="","",IF(AR34=0,0,IF(AR35=0,0,1)))</f>
        <v>0</v>
      </c>
    </row>
    <row r="36" spans="1:78" ht="20.25" customHeight="1" x14ac:dyDescent="0.15">
      <c r="A36" s="73" t="str">
        <f>IF($E$5&lt;AV36,"",TEXT(EDATE($E$4,7),"ggge年m月"))</f>
        <v>令和6年11月</v>
      </c>
      <c r="B36" s="74"/>
      <c r="C36" s="75"/>
      <c r="D36" s="92" t="s">
        <v>7</v>
      </c>
      <c r="E36" s="93"/>
      <c r="F36" s="94"/>
      <c r="G36" s="5">
        <f>IF($E$4&gt;AV36,"",IF($E$5&lt;AV36,"",DAY(AV36)))</f>
        <v>1</v>
      </c>
      <c r="H36" s="5">
        <f>IF($E$4&gt;AW36,"",IF($E$5&lt;AW36,"",DAY(AW36)))</f>
        <v>2</v>
      </c>
      <c r="I36" s="5">
        <f t="shared" ref="I36" si="559">IF($E$4&gt;AX36,"",IF($E$5&lt;AX36,"",DAY(AX36)))</f>
        <v>3</v>
      </c>
      <c r="J36" s="5">
        <f t="shared" ref="J36" si="560">IF($E$4&gt;AY36,"",IF($E$5&lt;AY36,"",DAY(AY36)))</f>
        <v>4</v>
      </c>
      <c r="K36" s="5">
        <f t="shared" ref="K36" si="561">IF($E$4&gt;AZ36,"",IF($E$5&lt;AZ36,"",DAY(AZ36)))</f>
        <v>5</v>
      </c>
      <c r="L36" s="41">
        <f t="shared" ref="L36" si="562">IF($E$4&gt;BA36,"",IF($E$5&lt;BA36,"",DAY(BA36)))</f>
        <v>6</v>
      </c>
      <c r="M36" s="41">
        <f t="shared" ref="M36" si="563">IF($E$4&gt;BB36,"",IF($E$5&lt;BB36,"",DAY(BB36)))</f>
        <v>7</v>
      </c>
      <c r="N36" s="16">
        <f t="shared" ref="N36" si="564">IF($E$4&gt;BC36,"",IF($E$5&lt;BC36,"",DAY(BC36)))</f>
        <v>8</v>
      </c>
      <c r="O36" s="16">
        <f t="shared" ref="O36" si="565">IF($E$4&gt;BD36,"",IF($E$5&lt;BD36,"",DAY(BD36)))</f>
        <v>9</v>
      </c>
      <c r="P36" s="16">
        <f t="shared" ref="P36" si="566">IF($E$4&gt;BE36,"",IF($E$5&lt;BE36,"",DAY(BE36)))</f>
        <v>10</v>
      </c>
      <c r="Q36" s="16">
        <f t="shared" ref="Q36" si="567">IF($E$4&gt;BF36,"",IF($E$5&lt;BF36,"",DAY(BF36)))</f>
        <v>11</v>
      </c>
      <c r="R36" s="16">
        <f t="shared" ref="R36" si="568">IF($E$4&gt;BG36,"",IF($E$5&lt;BG36,"",DAY(BG36)))</f>
        <v>12</v>
      </c>
      <c r="S36" s="41">
        <f t="shared" ref="S36" si="569">IF($E$4&gt;BH36,"",IF($E$5&lt;BH36,"",DAY(BH36)))</f>
        <v>13</v>
      </c>
      <c r="T36" s="41">
        <f t="shared" ref="T36" si="570">IF($E$4&gt;BI36,"",IF($E$5&lt;BI36,"",DAY(BI36)))</f>
        <v>14</v>
      </c>
      <c r="U36" s="16">
        <f t="shared" ref="U36" si="571">IF($E$4&gt;BJ36,"",IF($E$5&lt;BJ36,"",DAY(BJ36)))</f>
        <v>15</v>
      </c>
      <c r="V36" s="16">
        <f t="shared" ref="V36" si="572">IF($E$4&gt;BK36,"",IF($E$5&lt;BK36,"",DAY(BK36)))</f>
        <v>16</v>
      </c>
      <c r="W36" s="16">
        <f t="shared" ref="W36" si="573">IF($E$4&gt;BL36,"",IF($E$5&lt;BL36,"",DAY(BL36)))</f>
        <v>17</v>
      </c>
      <c r="X36" s="16">
        <f t="shared" ref="X36" si="574">IF($E$4&gt;BM36,"",IF($E$5&lt;BM36,"",DAY(BM36)))</f>
        <v>18</v>
      </c>
      <c r="Y36" s="16">
        <f t="shared" ref="Y36" si="575">IF($E$4&gt;BN36,"",IF($E$5&lt;BN36,"",DAY(BN36)))</f>
        <v>19</v>
      </c>
      <c r="Z36" s="41">
        <f t="shared" ref="Z36" si="576">IF($E$4&gt;BO36,"",IF($E$5&lt;BO36,"",DAY(BO36)))</f>
        <v>20</v>
      </c>
      <c r="AA36" s="41">
        <f t="shared" ref="AA36" si="577">IF($E$4&gt;BP36,"",IF($E$5&lt;BP36,"",DAY(BP36)))</f>
        <v>21</v>
      </c>
      <c r="AB36" s="16">
        <f t="shared" ref="AB36" si="578">IF($E$4&gt;BQ36,"",IF($E$5&lt;BQ36,"",DAY(BQ36)))</f>
        <v>22</v>
      </c>
      <c r="AC36" s="16">
        <f t="shared" ref="AC36" si="579">IF($E$4&gt;BR36,"",IF($E$5&lt;BR36,"",DAY(BR36)))</f>
        <v>23</v>
      </c>
      <c r="AD36" s="16">
        <f t="shared" ref="AD36" si="580">IF($E$4&gt;BS36,"",IF($E$5&lt;BS36,"",DAY(BS36)))</f>
        <v>24</v>
      </c>
      <c r="AE36" s="16">
        <f t="shared" ref="AE36" si="581">IF($E$4&gt;BT36,"",IF($E$5&lt;BT36,"",DAY(BT36)))</f>
        <v>25</v>
      </c>
      <c r="AF36" s="16">
        <f t="shared" ref="AF36" si="582">IF($E$4&gt;BU36,"",IF($E$5&lt;BU36,"",DAY(BU36)))</f>
        <v>26</v>
      </c>
      <c r="AG36" s="41">
        <f t="shared" ref="AG36" si="583">IF($E$4&gt;BV36,"",IF($E$5&lt;BV36,"",DAY(BV36)))</f>
        <v>27</v>
      </c>
      <c r="AH36" s="41">
        <f t="shared" ref="AH36" si="584">IF($E$4&gt;BW36,"",IF($E$5&lt;BW36,"",DAY(BW36)))</f>
        <v>28</v>
      </c>
      <c r="AI36" s="41">
        <f>IF($E$4&gt;BX36,"",IF($E$5&lt;BX36,"",IF(MONTH(BW36)&lt;&gt;MONTH(BX36),"",DAY(BX36))))</f>
        <v>29</v>
      </c>
      <c r="AJ36" s="5">
        <f>IF($E$4&gt;BY36,"",IF($E$5&lt;BY36,"",IF(MONTH(BW36)&lt;&gt;MONTH(BY36),"",DAY(BY36))))</f>
        <v>30</v>
      </c>
      <c r="AK36" s="13" t="str">
        <f>IF($E$4&gt;BZ36,"",IF($E$5&lt;BZ36,"",IF(MONTH(BW36)&lt;&gt;MONTH(BZ36),"",DAY(BZ36))))</f>
        <v/>
      </c>
      <c r="AL36" s="88" t="s">
        <v>11</v>
      </c>
      <c r="AM36" s="89"/>
      <c r="AN36" s="89"/>
      <c r="AO36" s="89"/>
      <c r="AP36" s="95">
        <f>COUNTIF(G38:AK38,"工")+COUNTIF(G38:AK38,"休")+COUNTIFS(G38:AK38,"外",G39:AK39,"作")+COUNTIFS(G38:AK38,"外",G39:AK39,"天")+COUNTIFS(G38:AK38,"外",G39:AK39,"閉")</f>
        <v>0</v>
      </c>
      <c r="AQ36" s="96"/>
      <c r="AU36" s="42"/>
      <c r="AV36" s="45">
        <f>EDATE(AV32,1)</f>
        <v>45597</v>
      </c>
      <c r="AW36" s="45">
        <f>AV36+1</f>
        <v>45598</v>
      </c>
      <c r="AX36" s="45">
        <f t="shared" ref="AX36:BZ36" si="585">AW36+1</f>
        <v>45599</v>
      </c>
      <c r="AY36" s="45">
        <f t="shared" si="585"/>
        <v>45600</v>
      </c>
      <c r="AZ36" s="45">
        <f t="shared" si="585"/>
        <v>45601</v>
      </c>
      <c r="BA36" s="45">
        <f t="shared" si="585"/>
        <v>45602</v>
      </c>
      <c r="BB36" s="45">
        <f t="shared" si="585"/>
        <v>45603</v>
      </c>
      <c r="BC36" s="45">
        <f t="shared" si="585"/>
        <v>45604</v>
      </c>
      <c r="BD36" s="45">
        <f t="shared" si="585"/>
        <v>45605</v>
      </c>
      <c r="BE36" s="45">
        <f t="shared" si="585"/>
        <v>45606</v>
      </c>
      <c r="BF36" s="45">
        <f t="shared" si="585"/>
        <v>45607</v>
      </c>
      <c r="BG36" s="45">
        <f t="shared" si="585"/>
        <v>45608</v>
      </c>
      <c r="BH36" s="45">
        <f t="shared" si="585"/>
        <v>45609</v>
      </c>
      <c r="BI36" s="45">
        <f t="shared" si="585"/>
        <v>45610</v>
      </c>
      <c r="BJ36" s="45">
        <f t="shared" si="585"/>
        <v>45611</v>
      </c>
      <c r="BK36" s="45">
        <f t="shared" si="585"/>
        <v>45612</v>
      </c>
      <c r="BL36" s="45">
        <f t="shared" si="585"/>
        <v>45613</v>
      </c>
      <c r="BM36" s="45">
        <f t="shared" si="585"/>
        <v>45614</v>
      </c>
      <c r="BN36" s="45">
        <f t="shared" si="585"/>
        <v>45615</v>
      </c>
      <c r="BO36" s="45">
        <f t="shared" si="585"/>
        <v>45616</v>
      </c>
      <c r="BP36" s="45">
        <f t="shared" si="585"/>
        <v>45617</v>
      </c>
      <c r="BQ36" s="45">
        <f t="shared" si="585"/>
        <v>45618</v>
      </c>
      <c r="BR36" s="45">
        <f t="shared" si="585"/>
        <v>45619</v>
      </c>
      <c r="BS36" s="45">
        <f t="shared" si="585"/>
        <v>45620</v>
      </c>
      <c r="BT36" s="45">
        <f t="shared" si="585"/>
        <v>45621</v>
      </c>
      <c r="BU36" s="45">
        <f t="shared" si="585"/>
        <v>45622</v>
      </c>
      <c r="BV36" s="45">
        <f t="shared" si="585"/>
        <v>45623</v>
      </c>
      <c r="BW36" s="45">
        <f t="shared" si="585"/>
        <v>45624</v>
      </c>
      <c r="BX36" s="45">
        <f t="shared" si="585"/>
        <v>45625</v>
      </c>
      <c r="BY36" s="45">
        <f t="shared" si="585"/>
        <v>45626</v>
      </c>
      <c r="BZ36" s="45">
        <f t="shared" si="585"/>
        <v>45627</v>
      </c>
    </row>
    <row r="37" spans="1:78" ht="20.25" customHeight="1" x14ac:dyDescent="0.15">
      <c r="A37" s="76"/>
      <c r="B37" s="77"/>
      <c r="C37" s="78"/>
      <c r="D37" s="81" t="s">
        <v>6</v>
      </c>
      <c r="E37" s="82"/>
      <c r="F37" s="83"/>
      <c r="G37" s="43">
        <f>IF(G36="","",WEEKDAY(AV36))</f>
        <v>6</v>
      </c>
      <c r="H37" s="43">
        <f t="shared" ref="H37" si="586">IF(H36="","",WEEKDAY(AW36))</f>
        <v>7</v>
      </c>
      <c r="I37" s="43">
        <f t="shared" ref="I37" si="587">IF(I36="","",WEEKDAY(AX36))</f>
        <v>1</v>
      </c>
      <c r="J37" s="43">
        <f t="shared" ref="J37" si="588">IF(J36="","",WEEKDAY(AY36))</f>
        <v>2</v>
      </c>
      <c r="K37" s="43">
        <f t="shared" ref="K37" si="589">IF(K36="","",WEEKDAY(AZ36))</f>
        <v>3</v>
      </c>
      <c r="L37" s="47">
        <f t="shared" ref="L37" si="590">IF(L36="","",WEEKDAY(BA36))</f>
        <v>4</v>
      </c>
      <c r="M37" s="47">
        <f t="shared" ref="M37" si="591">IF(M36="","",WEEKDAY(BB36))</f>
        <v>5</v>
      </c>
      <c r="N37" s="43">
        <f t="shared" ref="N37" si="592">IF(N36="","",WEEKDAY(BC36))</f>
        <v>6</v>
      </c>
      <c r="O37" s="43">
        <f t="shared" ref="O37" si="593">IF(O36="","",WEEKDAY(BD36))</f>
        <v>7</v>
      </c>
      <c r="P37" s="43">
        <f t="shared" ref="P37" si="594">IF(P36="","",WEEKDAY(BE36))</f>
        <v>1</v>
      </c>
      <c r="Q37" s="43">
        <f t="shared" ref="Q37" si="595">IF(Q36="","",WEEKDAY(BF36))</f>
        <v>2</v>
      </c>
      <c r="R37" s="43">
        <f t="shared" ref="R37" si="596">IF(R36="","",WEEKDAY(BG36))</f>
        <v>3</v>
      </c>
      <c r="S37" s="47">
        <f t="shared" ref="S37" si="597">IF(S36="","",WEEKDAY(BH36))</f>
        <v>4</v>
      </c>
      <c r="T37" s="47">
        <f t="shared" ref="T37" si="598">IF(T36="","",WEEKDAY(BI36))</f>
        <v>5</v>
      </c>
      <c r="U37" s="43">
        <f t="shared" ref="U37" si="599">IF(U36="","",WEEKDAY(BJ36))</f>
        <v>6</v>
      </c>
      <c r="V37" s="43">
        <f t="shared" ref="V37" si="600">IF(V36="","",WEEKDAY(BK36))</f>
        <v>7</v>
      </c>
      <c r="W37" s="43">
        <f t="shared" ref="W37" si="601">IF(W36="","",WEEKDAY(BL36))</f>
        <v>1</v>
      </c>
      <c r="X37" s="43">
        <f t="shared" ref="X37" si="602">IF(X36="","",WEEKDAY(BM36))</f>
        <v>2</v>
      </c>
      <c r="Y37" s="43">
        <f t="shared" ref="Y37" si="603">IF(Y36="","",WEEKDAY(BN36))</f>
        <v>3</v>
      </c>
      <c r="Z37" s="47">
        <f t="shared" ref="Z37" si="604">IF(Z36="","",WEEKDAY(BO36))</f>
        <v>4</v>
      </c>
      <c r="AA37" s="47">
        <f t="shared" ref="AA37" si="605">IF(AA36="","",WEEKDAY(BP36))</f>
        <v>5</v>
      </c>
      <c r="AB37" s="43">
        <f t="shared" ref="AB37" si="606">IF(AB36="","",WEEKDAY(BQ36))</f>
        <v>6</v>
      </c>
      <c r="AC37" s="43">
        <f t="shared" ref="AC37" si="607">IF(AC36="","",WEEKDAY(BR36))</f>
        <v>7</v>
      </c>
      <c r="AD37" s="43">
        <f t="shared" ref="AD37" si="608">IF(AD36="","",WEEKDAY(BS36))</f>
        <v>1</v>
      </c>
      <c r="AE37" s="43">
        <f t="shared" ref="AE37" si="609">IF(AE36="","",WEEKDAY(BT36))</f>
        <v>2</v>
      </c>
      <c r="AF37" s="43">
        <f t="shared" ref="AF37" si="610">IF(AF36="","",WEEKDAY(BU36))</f>
        <v>3</v>
      </c>
      <c r="AG37" s="47">
        <f t="shared" ref="AG37" si="611">IF(AG36="","",WEEKDAY(BV36))</f>
        <v>4</v>
      </c>
      <c r="AH37" s="47">
        <f t="shared" ref="AH37" si="612">IF(AH36="","",WEEKDAY(BW36))</f>
        <v>5</v>
      </c>
      <c r="AI37" s="47">
        <f t="shared" ref="AI37" si="613">IF(AI36="","",WEEKDAY(BX36))</f>
        <v>6</v>
      </c>
      <c r="AJ37" s="43">
        <f t="shared" ref="AJ37" si="614">IF(AJ36="","",WEEKDAY(BY36))</f>
        <v>7</v>
      </c>
      <c r="AK37" s="46" t="str">
        <f t="shared" ref="AK37" si="615">IF(AK36="","",WEEKDAY(BZ36))</f>
        <v/>
      </c>
      <c r="AL37" s="88" t="s">
        <v>8</v>
      </c>
      <c r="AM37" s="89"/>
      <c r="AN37" s="89"/>
      <c r="AO37" s="89"/>
      <c r="AP37" s="90">
        <f t="shared" ref="AP37" si="616">COUNTIF(G39:AK39,"閉")+COUNTIF(G39:AK39,"天")</f>
        <v>0</v>
      </c>
      <c r="AQ37" s="91"/>
      <c r="AV37">
        <f>WEEKDAY(AV36)</f>
        <v>6</v>
      </c>
      <c r="AW37">
        <f>WEEKDAY(AW36)</f>
        <v>7</v>
      </c>
      <c r="AX37">
        <f t="shared" ref="AX37" si="617">WEEKDAY(AX36)</f>
        <v>1</v>
      </c>
      <c r="AY37">
        <f t="shared" ref="AY37" si="618">WEEKDAY(AY36)</f>
        <v>2</v>
      </c>
      <c r="AZ37">
        <f t="shared" ref="AZ37" si="619">WEEKDAY(AZ36)</f>
        <v>3</v>
      </c>
      <c r="BA37">
        <f t="shared" ref="BA37" si="620">WEEKDAY(BA36)</f>
        <v>4</v>
      </c>
      <c r="BB37">
        <f t="shared" ref="BB37" si="621">WEEKDAY(BB36)</f>
        <v>5</v>
      </c>
      <c r="BC37">
        <f t="shared" ref="BC37" si="622">WEEKDAY(BC36)</f>
        <v>6</v>
      </c>
      <c r="BD37">
        <f t="shared" ref="BD37" si="623">WEEKDAY(BD36)</f>
        <v>7</v>
      </c>
      <c r="BE37">
        <f t="shared" ref="BE37" si="624">WEEKDAY(BE36)</f>
        <v>1</v>
      </c>
      <c r="BF37">
        <f t="shared" ref="BF37" si="625">WEEKDAY(BF36)</f>
        <v>2</v>
      </c>
      <c r="BG37">
        <f t="shared" ref="BG37" si="626">WEEKDAY(BG36)</f>
        <v>3</v>
      </c>
      <c r="BH37">
        <f t="shared" ref="BH37" si="627">WEEKDAY(BH36)</f>
        <v>4</v>
      </c>
      <c r="BI37">
        <f t="shared" ref="BI37" si="628">WEEKDAY(BI36)</f>
        <v>5</v>
      </c>
      <c r="BJ37">
        <f t="shared" ref="BJ37" si="629">WEEKDAY(BJ36)</f>
        <v>6</v>
      </c>
      <c r="BK37">
        <f t="shared" ref="BK37" si="630">WEEKDAY(BK36)</f>
        <v>7</v>
      </c>
      <c r="BL37">
        <f t="shared" ref="BL37" si="631">WEEKDAY(BL36)</f>
        <v>1</v>
      </c>
      <c r="BM37">
        <f t="shared" ref="BM37" si="632">WEEKDAY(BM36)</f>
        <v>2</v>
      </c>
      <c r="BN37">
        <f t="shared" ref="BN37" si="633">WEEKDAY(BN36)</f>
        <v>3</v>
      </c>
      <c r="BO37">
        <f t="shared" ref="BO37" si="634">WEEKDAY(BO36)</f>
        <v>4</v>
      </c>
      <c r="BP37">
        <f t="shared" ref="BP37" si="635">WEEKDAY(BP36)</f>
        <v>5</v>
      </c>
      <c r="BQ37">
        <f t="shared" ref="BQ37" si="636">WEEKDAY(BQ36)</f>
        <v>6</v>
      </c>
      <c r="BR37">
        <f t="shared" ref="BR37" si="637">WEEKDAY(BR36)</f>
        <v>7</v>
      </c>
      <c r="BS37">
        <f t="shared" ref="BS37" si="638">WEEKDAY(BS36)</f>
        <v>1</v>
      </c>
      <c r="BT37">
        <f t="shared" ref="BT37" si="639">WEEKDAY(BT36)</f>
        <v>2</v>
      </c>
      <c r="BU37">
        <f t="shared" ref="BU37" si="640">WEEKDAY(BU36)</f>
        <v>3</v>
      </c>
      <c r="BV37">
        <f t="shared" ref="BV37" si="641">WEEKDAY(BV36)</f>
        <v>4</v>
      </c>
      <c r="BW37">
        <f t="shared" ref="BW37" si="642">WEEKDAY(BW36)</f>
        <v>5</v>
      </c>
      <c r="BX37">
        <f t="shared" ref="BX37" si="643">WEEKDAY(BX36)</f>
        <v>6</v>
      </c>
      <c r="BY37">
        <f t="shared" ref="BY37" si="644">WEEKDAY(BY36)</f>
        <v>7</v>
      </c>
      <c r="BZ37">
        <f t="shared" ref="BZ37" si="645">WEEKDAY(BZ36)</f>
        <v>1</v>
      </c>
    </row>
    <row r="38" spans="1:78" ht="20.25" customHeight="1" x14ac:dyDescent="0.15">
      <c r="A38" s="49"/>
      <c r="B38" s="52" t="s">
        <v>42</v>
      </c>
      <c r="C38" s="50" t="str">
        <f>IFERROR(IF(AP38&lt;($Y$61/100),"×","○"),"")</f>
        <v/>
      </c>
      <c r="D38" s="81" t="s">
        <v>24</v>
      </c>
      <c r="E38" s="82"/>
      <c r="F38" s="83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88" t="s">
        <v>21</v>
      </c>
      <c r="AM38" s="89"/>
      <c r="AN38" s="89"/>
      <c r="AO38" s="89"/>
      <c r="AP38" s="79" t="e">
        <f t="shared" ref="AP38" si="646">AP37/AP36</f>
        <v>#DIV/0!</v>
      </c>
      <c r="AQ38" s="80"/>
      <c r="AR38">
        <f>IF(C38="×",1,0)</f>
        <v>0</v>
      </c>
    </row>
    <row r="39" spans="1:78" ht="20.25" customHeight="1" thickBot="1" x14ac:dyDescent="0.2">
      <c r="A39" s="57"/>
      <c r="B39" s="53" t="s">
        <v>43</v>
      </c>
      <c r="C39" s="51" t="str">
        <f>IF(AP39=0,"",IF(AP37&lt;AP39,"×","○"))</f>
        <v/>
      </c>
      <c r="D39" s="97" t="s">
        <v>25</v>
      </c>
      <c r="E39" s="98"/>
      <c r="F39" s="9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11"/>
      <c r="AJ39" s="11"/>
      <c r="AK39" s="12"/>
      <c r="AL39" s="84" t="s">
        <v>33</v>
      </c>
      <c r="AM39" s="85"/>
      <c r="AN39" s="85"/>
      <c r="AO39" s="85"/>
      <c r="AP39" s="120">
        <f>COUNTIFS(G37:AK37,7,G39:AK39,"作")+COUNTIFS(G37:AK37,7,G39:AK39,"天")+COUNTIFS(G37:AK37,7,G39:AK39,"閉")+COUNTIFS(G37:AK37,1,G39:AK39,"作")+COUNTIFS(G37:AK37,1,G39:AK39,"天")+COUNTIFS(G37:AK37,1,G39:AK39,"閉")</f>
        <v>0</v>
      </c>
      <c r="AQ39" s="121"/>
      <c r="AR39">
        <f>IF(C39="×",1,0)</f>
        <v>0</v>
      </c>
      <c r="AS39">
        <f>IF(A36="","",IF(AR38=0,0,IF(AR39=0,0,1)))</f>
        <v>0</v>
      </c>
    </row>
    <row r="40" spans="1:78" ht="20.25" customHeight="1" x14ac:dyDescent="0.15">
      <c r="A40" s="73" t="str">
        <f>IF($E$5&lt;AV40,"",TEXT(EDATE($E$4,8),"ggge年m月"))</f>
        <v>令和6年12月</v>
      </c>
      <c r="B40" s="74"/>
      <c r="C40" s="75"/>
      <c r="D40" s="92" t="s">
        <v>7</v>
      </c>
      <c r="E40" s="93"/>
      <c r="F40" s="94"/>
      <c r="G40" s="5">
        <f>IF($E$4&gt;AV40,"",IF($E$5&lt;AV40,"",DAY(AV40)))</f>
        <v>1</v>
      </c>
      <c r="H40" s="5">
        <f>IF($E$4&gt;AW40,"",IF($E$5&lt;AW40,"",DAY(AW40)))</f>
        <v>2</v>
      </c>
      <c r="I40" s="5">
        <f t="shared" ref="I40" si="647">IF($E$4&gt;AX40,"",IF($E$5&lt;AX40,"",DAY(AX40)))</f>
        <v>3</v>
      </c>
      <c r="J40" s="5">
        <f t="shared" ref="J40" si="648">IF($E$4&gt;AY40,"",IF($E$5&lt;AY40,"",DAY(AY40)))</f>
        <v>4</v>
      </c>
      <c r="K40" s="5">
        <f t="shared" ref="K40" si="649">IF($E$4&gt;AZ40,"",IF($E$5&lt;AZ40,"",DAY(AZ40)))</f>
        <v>5</v>
      </c>
      <c r="L40" s="41">
        <f t="shared" ref="L40" si="650">IF($E$4&gt;BA40,"",IF($E$5&lt;BA40,"",DAY(BA40)))</f>
        <v>6</v>
      </c>
      <c r="M40" s="41">
        <f t="shared" ref="M40" si="651">IF($E$4&gt;BB40,"",IF($E$5&lt;BB40,"",DAY(BB40)))</f>
        <v>7</v>
      </c>
      <c r="N40" s="16">
        <f t="shared" ref="N40" si="652">IF($E$4&gt;BC40,"",IF($E$5&lt;BC40,"",DAY(BC40)))</f>
        <v>8</v>
      </c>
      <c r="O40" s="16">
        <f t="shared" ref="O40" si="653">IF($E$4&gt;BD40,"",IF($E$5&lt;BD40,"",DAY(BD40)))</f>
        <v>9</v>
      </c>
      <c r="P40" s="16">
        <f t="shared" ref="P40" si="654">IF($E$4&gt;BE40,"",IF($E$5&lt;BE40,"",DAY(BE40)))</f>
        <v>10</v>
      </c>
      <c r="Q40" s="16">
        <f t="shared" ref="Q40" si="655">IF($E$4&gt;BF40,"",IF($E$5&lt;BF40,"",DAY(BF40)))</f>
        <v>11</v>
      </c>
      <c r="R40" s="16">
        <f t="shared" ref="R40" si="656">IF($E$4&gt;BG40,"",IF($E$5&lt;BG40,"",DAY(BG40)))</f>
        <v>12</v>
      </c>
      <c r="S40" s="41">
        <f t="shared" ref="S40" si="657">IF($E$4&gt;BH40,"",IF($E$5&lt;BH40,"",DAY(BH40)))</f>
        <v>13</v>
      </c>
      <c r="T40" s="41">
        <f t="shared" ref="T40" si="658">IF($E$4&gt;BI40,"",IF($E$5&lt;BI40,"",DAY(BI40)))</f>
        <v>14</v>
      </c>
      <c r="U40" s="16">
        <f t="shared" ref="U40" si="659">IF($E$4&gt;BJ40,"",IF($E$5&lt;BJ40,"",DAY(BJ40)))</f>
        <v>15</v>
      </c>
      <c r="V40" s="16">
        <f t="shared" ref="V40" si="660">IF($E$4&gt;BK40,"",IF($E$5&lt;BK40,"",DAY(BK40)))</f>
        <v>16</v>
      </c>
      <c r="W40" s="16">
        <f t="shared" ref="W40" si="661">IF($E$4&gt;BL40,"",IF($E$5&lt;BL40,"",DAY(BL40)))</f>
        <v>17</v>
      </c>
      <c r="X40" s="16">
        <f t="shared" ref="X40" si="662">IF($E$4&gt;BM40,"",IF($E$5&lt;BM40,"",DAY(BM40)))</f>
        <v>18</v>
      </c>
      <c r="Y40" s="16">
        <f t="shared" ref="Y40" si="663">IF($E$4&gt;BN40,"",IF($E$5&lt;BN40,"",DAY(BN40)))</f>
        <v>19</v>
      </c>
      <c r="Z40" s="41">
        <f t="shared" ref="Z40" si="664">IF($E$4&gt;BO40,"",IF($E$5&lt;BO40,"",DAY(BO40)))</f>
        <v>20</v>
      </c>
      <c r="AA40" s="41">
        <f t="shared" ref="AA40" si="665">IF($E$4&gt;BP40,"",IF($E$5&lt;BP40,"",DAY(BP40)))</f>
        <v>21</v>
      </c>
      <c r="AB40" s="16">
        <f t="shared" ref="AB40" si="666">IF($E$4&gt;BQ40,"",IF($E$5&lt;BQ40,"",DAY(BQ40)))</f>
        <v>22</v>
      </c>
      <c r="AC40" s="16">
        <f t="shared" ref="AC40" si="667">IF($E$4&gt;BR40,"",IF($E$5&lt;BR40,"",DAY(BR40)))</f>
        <v>23</v>
      </c>
      <c r="AD40" s="16">
        <f t="shared" ref="AD40" si="668">IF($E$4&gt;BS40,"",IF($E$5&lt;BS40,"",DAY(BS40)))</f>
        <v>24</v>
      </c>
      <c r="AE40" s="16">
        <f t="shared" ref="AE40" si="669">IF($E$4&gt;BT40,"",IF($E$5&lt;BT40,"",DAY(BT40)))</f>
        <v>25</v>
      </c>
      <c r="AF40" s="16">
        <f t="shared" ref="AF40" si="670">IF($E$4&gt;BU40,"",IF($E$5&lt;BU40,"",DAY(BU40)))</f>
        <v>26</v>
      </c>
      <c r="AG40" s="41">
        <f t="shared" ref="AG40" si="671">IF($E$4&gt;BV40,"",IF($E$5&lt;BV40,"",DAY(BV40)))</f>
        <v>27</v>
      </c>
      <c r="AH40" s="41">
        <f t="shared" ref="AH40" si="672">IF($E$4&gt;BW40,"",IF($E$5&lt;BW40,"",DAY(BW40)))</f>
        <v>28</v>
      </c>
      <c r="AI40" s="41">
        <f>IF($E$4&gt;BX40,"",IF($E$5&lt;BX40,"",IF(MONTH(BW40)&lt;&gt;MONTH(BX40),"",DAY(BX40))))</f>
        <v>29</v>
      </c>
      <c r="AJ40" s="5">
        <f>IF($E$4&gt;BY40,"",IF($E$5&lt;BY40,"",IF(MONTH(BW40)&lt;&gt;MONTH(BY40),"",DAY(BY40))))</f>
        <v>30</v>
      </c>
      <c r="AK40" s="13">
        <f>IF($E$4&gt;BZ40,"",IF($E$5&lt;BZ40,"",IF(MONTH(BW40)&lt;&gt;MONTH(BZ40),"",DAY(BZ40))))</f>
        <v>31</v>
      </c>
      <c r="AL40" s="88" t="s">
        <v>11</v>
      </c>
      <c r="AM40" s="89"/>
      <c r="AN40" s="89"/>
      <c r="AO40" s="89"/>
      <c r="AP40" s="95">
        <f>COUNTIF(G42:AK42,"工")+COUNTIF(G42:AK42,"休")+COUNTIFS(G42:AK42,"外",G43:AK43,"作")+COUNTIFS(G42:AK42,"外",G43:AK43,"天")+COUNTIFS(G42:AK42,"外",G43:AK43,"閉")</f>
        <v>0</v>
      </c>
      <c r="AQ40" s="96"/>
      <c r="AU40" s="42"/>
      <c r="AV40" s="45">
        <f>EDATE(AV36,1)</f>
        <v>45627</v>
      </c>
      <c r="AW40" s="45">
        <f>AV40+1</f>
        <v>45628</v>
      </c>
      <c r="AX40" s="45">
        <f t="shared" ref="AX40:BZ40" si="673">AW40+1</f>
        <v>45629</v>
      </c>
      <c r="AY40" s="45">
        <f t="shared" si="673"/>
        <v>45630</v>
      </c>
      <c r="AZ40" s="45">
        <f t="shared" si="673"/>
        <v>45631</v>
      </c>
      <c r="BA40" s="45">
        <f t="shared" si="673"/>
        <v>45632</v>
      </c>
      <c r="BB40" s="45">
        <f t="shared" si="673"/>
        <v>45633</v>
      </c>
      <c r="BC40" s="45">
        <f t="shared" si="673"/>
        <v>45634</v>
      </c>
      <c r="BD40" s="45">
        <f t="shared" si="673"/>
        <v>45635</v>
      </c>
      <c r="BE40" s="45">
        <f t="shared" si="673"/>
        <v>45636</v>
      </c>
      <c r="BF40" s="45">
        <f t="shared" si="673"/>
        <v>45637</v>
      </c>
      <c r="BG40" s="45">
        <f t="shared" si="673"/>
        <v>45638</v>
      </c>
      <c r="BH40" s="45">
        <f t="shared" si="673"/>
        <v>45639</v>
      </c>
      <c r="BI40" s="45">
        <f t="shared" si="673"/>
        <v>45640</v>
      </c>
      <c r="BJ40" s="45">
        <f t="shared" si="673"/>
        <v>45641</v>
      </c>
      <c r="BK40" s="45">
        <f t="shared" si="673"/>
        <v>45642</v>
      </c>
      <c r="BL40" s="45">
        <f t="shared" si="673"/>
        <v>45643</v>
      </c>
      <c r="BM40" s="45">
        <f t="shared" si="673"/>
        <v>45644</v>
      </c>
      <c r="BN40" s="45">
        <f t="shared" si="673"/>
        <v>45645</v>
      </c>
      <c r="BO40" s="45">
        <f t="shared" si="673"/>
        <v>45646</v>
      </c>
      <c r="BP40" s="45">
        <f t="shared" si="673"/>
        <v>45647</v>
      </c>
      <c r="BQ40" s="45">
        <f t="shared" si="673"/>
        <v>45648</v>
      </c>
      <c r="BR40" s="45">
        <f t="shared" si="673"/>
        <v>45649</v>
      </c>
      <c r="BS40" s="45">
        <f t="shared" si="673"/>
        <v>45650</v>
      </c>
      <c r="BT40" s="45">
        <f t="shared" si="673"/>
        <v>45651</v>
      </c>
      <c r="BU40" s="45">
        <f t="shared" si="673"/>
        <v>45652</v>
      </c>
      <c r="BV40" s="45">
        <f t="shared" si="673"/>
        <v>45653</v>
      </c>
      <c r="BW40" s="45">
        <f t="shared" si="673"/>
        <v>45654</v>
      </c>
      <c r="BX40" s="45">
        <f t="shared" si="673"/>
        <v>45655</v>
      </c>
      <c r="BY40" s="45">
        <f t="shared" si="673"/>
        <v>45656</v>
      </c>
      <c r="BZ40" s="45">
        <f t="shared" si="673"/>
        <v>45657</v>
      </c>
    </row>
    <row r="41" spans="1:78" ht="20.25" customHeight="1" x14ac:dyDescent="0.15">
      <c r="A41" s="76"/>
      <c r="B41" s="77"/>
      <c r="C41" s="78"/>
      <c r="D41" s="81" t="s">
        <v>6</v>
      </c>
      <c r="E41" s="82"/>
      <c r="F41" s="83"/>
      <c r="G41" s="43">
        <f>IF(G40="","",WEEKDAY(AV40))</f>
        <v>1</v>
      </c>
      <c r="H41" s="43">
        <f t="shared" ref="H41" si="674">IF(H40="","",WEEKDAY(AW40))</f>
        <v>2</v>
      </c>
      <c r="I41" s="43">
        <f t="shared" ref="I41" si="675">IF(I40="","",WEEKDAY(AX40))</f>
        <v>3</v>
      </c>
      <c r="J41" s="43">
        <f t="shared" ref="J41" si="676">IF(J40="","",WEEKDAY(AY40))</f>
        <v>4</v>
      </c>
      <c r="K41" s="43">
        <f t="shared" ref="K41" si="677">IF(K40="","",WEEKDAY(AZ40))</f>
        <v>5</v>
      </c>
      <c r="L41" s="47">
        <f t="shared" ref="L41" si="678">IF(L40="","",WEEKDAY(BA40))</f>
        <v>6</v>
      </c>
      <c r="M41" s="47">
        <f t="shared" ref="M41" si="679">IF(M40="","",WEEKDAY(BB40))</f>
        <v>7</v>
      </c>
      <c r="N41" s="43">
        <f t="shared" ref="N41" si="680">IF(N40="","",WEEKDAY(BC40))</f>
        <v>1</v>
      </c>
      <c r="O41" s="43">
        <f t="shared" ref="O41" si="681">IF(O40="","",WEEKDAY(BD40))</f>
        <v>2</v>
      </c>
      <c r="P41" s="43">
        <f t="shared" ref="P41" si="682">IF(P40="","",WEEKDAY(BE40))</f>
        <v>3</v>
      </c>
      <c r="Q41" s="43">
        <f t="shared" ref="Q41" si="683">IF(Q40="","",WEEKDAY(BF40))</f>
        <v>4</v>
      </c>
      <c r="R41" s="43">
        <f t="shared" ref="R41" si="684">IF(R40="","",WEEKDAY(BG40))</f>
        <v>5</v>
      </c>
      <c r="S41" s="47">
        <f t="shared" ref="S41" si="685">IF(S40="","",WEEKDAY(BH40))</f>
        <v>6</v>
      </c>
      <c r="T41" s="47">
        <f t="shared" ref="T41" si="686">IF(T40="","",WEEKDAY(BI40))</f>
        <v>7</v>
      </c>
      <c r="U41" s="43">
        <f t="shared" ref="U41" si="687">IF(U40="","",WEEKDAY(BJ40))</f>
        <v>1</v>
      </c>
      <c r="V41" s="43">
        <f t="shared" ref="V41" si="688">IF(V40="","",WEEKDAY(BK40))</f>
        <v>2</v>
      </c>
      <c r="W41" s="43">
        <f t="shared" ref="W41" si="689">IF(W40="","",WEEKDAY(BL40))</f>
        <v>3</v>
      </c>
      <c r="X41" s="43">
        <f t="shared" ref="X41" si="690">IF(X40="","",WEEKDAY(BM40))</f>
        <v>4</v>
      </c>
      <c r="Y41" s="43">
        <f t="shared" ref="Y41" si="691">IF(Y40="","",WEEKDAY(BN40))</f>
        <v>5</v>
      </c>
      <c r="Z41" s="47">
        <f t="shared" ref="Z41" si="692">IF(Z40="","",WEEKDAY(BO40))</f>
        <v>6</v>
      </c>
      <c r="AA41" s="47">
        <f t="shared" ref="AA41" si="693">IF(AA40="","",WEEKDAY(BP40))</f>
        <v>7</v>
      </c>
      <c r="AB41" s="43">
        <f t="shared" ref="AB41" si="694">IF(AB40="","",WEEKDAY(BQ40))</f>
        <v>1</v>
      </c>
      <c r="AC41" s="43">
        <f t="shared" ref="AC41" si="695">IF(AC40="","",WEEKDAY(BR40))</f>
        <v>2</v>
      </c>
      <c r="AD41" s="43">
        <f t="shared" ref="AD41" si="696">IF(AD40="","",WEEKDAY(BS40))</f>
        <v>3</v>
      </c>
      <c r="AE41" s="43">
        <f t="shared" ref="AE41" si="697">IF(AE40="","",WEEKDAY(BT40))</f>
        <v>4</v>
      </c>
      <c r="AF41" s="43">
        <f t="shared" ref="AF41" si="698">IF(AF40="","",WEEKDAY(BU40))</f>
        <v>5</v>
      </c>
      <c r="AG41" s="47">
        <f t="shared" ref="AG41" si="699">IF(AG40="","",WEEKDAY(BV40))</f>
        <v>6</v>
      </c>
      <c r="AH41" s="47">
        <f t="shared" ref="AH41" si="700">IF(AH40="","",WEEKDAY(BW40))</f>
        <v>7</v>
      </c>
      <c r="AI41" s="47">
        <f t="shared" ref="AI41" si="701">IF(AI40="","",WEEKDAY(BX40))</f>
        <v>1</v>
      </c>
      <c r="AJ41" s="43">
        <f t="shared" ref="AJ41" si="702">IF(AJ40="","",WEEKDAY(BY40))</f>
        <v>2</v>
      </c>
      <c r="AK41" s="46">
        <f t="shared" ref="AK41" si="703">IF(AK40="","",WEEKDAY(BZ40))</f>
        <v>3</v>
      </c>
      <c r="AL41" s="88" t="s">
        <v>8</v>
      </c>
      <c r="AM41" s="89"/>
      <c r="AN41" s="89"/>
      <c r="AO41" s="89"/>
      <c r="AP41" s="90">
        <f t="shared" ref="AP41" si="704">COUNTIF(G43:AK43,"閉")+COUNTIF(G43:AK43,"天")</f>
        <v>0</v>
      </c>
      <c r="AQ41" s="91"/>
      <c r="AV41">
        <f>WEEKDAY(AV40)</f>
        <v>1</v>
      </c>
      <c r="AW41">
        <f>WEEKDAY(AW40)</f>
        <v>2</v>
      </c>
      <c r="AX41">
        <f t="shared" ref="AX41" si="705">WEEKDAY(AX40)</f>
        <v>3</v>
      </c>
      <c r="AY41">
        <f t="shared" ref="AY41" si="706">WEEKDAY(AY40)</f>
        <v>4</v>
      </c>
      <c r="AZ41">
        <f t="shared" ref="AZ41" si="707">WEEKDAY(AZ40)</f>
        <v>5</v>
      </c>
      <c r="BA41">
        <f t="shared" ref="BA41" si="708">WEEKDAY(BA40)</f>
        <v>6</v>
      </c>
      <c r="BB41">
        <f t="shared" ref="BB41" si="709">WEEKDAY(BB40)</f>
        <v>7</v>
      </c>
      <c r="BC41">
        <f t="shared" ref="BC41" si="710">WEEKDAY(BC40)</f>
        <v>1</v>
      </c>
      <c r="BD41">
        <f t="shared" ref="BD41" si="711">WEEKDAY(BD40)</f>
        <v>2</v>
      </c>
      <c r="BE41">
        <f t="shared" ref="BE41" si="712">WEEKDAY(BE40)</f>
        <v>3</v>
      </c>
      <c r="BF41">
        <f t="shared" ref="BF41" si="713">WEEKDAY(BF40)</f>
        <v>4</v>
      </c>
      <c r="BG41">
        <f t="shared" ref="BG41" si="714">WEEKDAY(BG40)</f>
        <v>5</v>
      </c>
      <c r="BH41">
        <f t="shared" ref="BH41" si="715">WEEKDAY(BH40)</f>
        <v>6</v>
      </c>
      <c r="BI41">
        <f t="shared" ref="BI41" si="716">WEEKDAY(BI40)</f>
        <v>7</v>
      </c>
      <c r="BJ41">
        <f t="shared" ref="BJ41" si="717">WEEKDAY(BJ40)</f>
        <v>1</v>
      </c>
      <c r="BK41">
        <f t="shared" ref="BK41" si="718">WEEKDAY(BK40)</f>
        <v>2</v>
      </c>
      <c r="BL41">
        <f t="shared" ref="BL41" si="719">WEEKDAY(BL40)</f>
        <v>3</v>
      </c>
      <c r="BM41">
        <f t="shared" ref="BM41" si="720">WEEKDAY(BM40)</f>
        <v>4</v>
      </c>
      <c r="BN41">
        <f t="shared" ref="BN41" si="721">WEEKDAY(BN40)</f>
        <v>5</v>
      </c>
      <c r="BO41">
        <f t="shared" ref="BO41" si="722">WEEKDAY(BO40)</f>
        <v>6</v>
      </c>
      <c r="BP41">
        <f t="shared" ref="BP41" si="723">WEEKDAY(BP40)</f>
        <v>7</v>
      </c>
      <c r="BQ41">
        <f t="shared" ref="BQ41" si="724">WEEKDAY(BQ40)</f>
        <v>1</v>
      </c>
      <c r="BR41">
        <f t="shared" ref="BR41" si="725">WEEKDAY(BR40)</f>
        <v>2</v>
      </c>
      <c r="BS41">
        <f t="shared" ref="BS41" si="726">WEEKDAY(BS40)</f>
        <v>3</v>
      </c>
      <c r="BT41">
        <f t="shared" ref="BT41" si="727">WEEKDAY(BT40)</f>
        <v>4</v>
      </c>
      <c r="BU41">
        <f t="shared" ref="BU41" si="728">WEEKDAY(BU40)</f>
        <v>5</v>
      </c>
      <c r="BV41">
        <f t="shared" ref="BV41" si="729">WEEKDAY(BV40)</f>
        <v>6</v>
      </c>
      <c r="BW41">
        <f t="shared" ref="BW41" si="730">WEEKDAY(BW40)</f>
        <v>7</v>
      </c>
      <c r="BX41">
        <f t="shared" ref="BX41" si="731">WEEKDAY(BX40)</f>
        <v>1</v>
      </c>
      <c r="BY41">
        <f t="shared" ref="BY41" si="732">WEEKDAY(BY40)</f>
        <v>2</v>
      </c>
      <c r="BZ41">
        <f t="shared" ref="BZ41" si="733">WEEKDAY(BZ40)</f>
        <v>3</v>
      </c>
    </row>
    <row r="42" spans="1:78" ht="20.25" customHeight="1" x14ac:dyDescent="0.15">
      <c r="A42" s="49"/>
      <c r="B42" s="52" t="s">
        <v>42</v>
      </c>
      <c r="C42" s="50" t="str">
        <f>IFERROR(IF(AP42&lt;($Y$61/100),"×","○"),"")</f>
        <v/>
      </c>
      <c r="D42" s="81" t="s">
        <v>24</v>
      </c>
      <c r="E42" s="82"/>
      <c r="F42" s="8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88" t="s">
        <v>21</v>
      </c>
      <c r="AM42" s="89"/>
      <c r="AN42" s="89"/>
      <c r="AO42" s="89"/>
      <c r="AP42" s="79" t="e">
        <f t="shared" ref="AP42" si="734">AP41/AP40</f>
        <v>#DIV/0!</v>
      </c>
      <c r="AQ42" s="80"/>
      <c r="AR42">
        <f>IF(C42="×",1,0)</f>
        <v>0</v>
      </c>
    </row>
    <row r="43" spans="1:78" ht="20.25" customHeight="1" thickBot="1" x14ac:dyDescent="0.2">
      <c r="A43" s="57"/>
      <c r="B43" s="53" t="s">
        <v>43</v>
      </c>
      <c r="C43" s="51" t="str">
        <f>IF(AP43=0,"",IF(AP41&lt;AP43,"×","○"))</f>
        <v/>
      </c>
      <c r="D43" s="97" t="s">
        <v>25</v>
      </c>
      <c r="E43" s="98"/>
      <c r="F43" s="9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11"/>
      <c r="AJ43" s="11"/>
      <c r="AK43" s="12"/>
      <c r="AL43" s="84" t="s">
        <v>33</v>
      </c>
      <c r="AM43" s="85"/>
      <c r="AN43" s="85"/>
      <c r="AO43" s="85"/>
      <c r="AP43" s="120">
        <f>COUNTIFS(G41:AK41,7,G43:AK43,"作")+COUNTIFS(G41:AK41,7,G43:AK43,"天")+COUNTIFS(G41:AK41,7,G43:AK43,"閉")+COUNTIFS(G41:AK41,1,G43:AK43,"作")+COUNTIFS(G41:AK41,1,G43:AK43,"天")+COUNTIFS(G41:AK41,1,G43:AK43,"閉")</f>
        <v>0</v>
      </c>
      <c r="AQ43" s="121"/>
      <c r="AR43">
        <f>IF(C43="×",1,0)</f>
        <v>0</v>
      </c>
      <c r="AS43">
        <f>IF(A40="","",IF(AR42=0,0,IF(AR43=0,0,1)))</f>
        <v>0</v>
      </c>
    </row>
    <row r="44" spans="1:78" ht="20.25" customHeight="1" x14ac:dyDescent="0.15">
      <c r="A44" s="73" t="str">
        <f>IF($E$5&lt;AV44,"",TEXT(EDATE($E$4,9),"ggge年m月"))</f>
        <v>令和7年1月</v>
      </c>
      <c r="B44" s="74"/>
      <c r="C44" s="75"/>
      <c r="D44" s="92" t="s">
        <v>7</v>
      </c>
      <c r="E44" s="93"/>
      <c r="F44" s="94"/>
      <c r="G44" s="5">
        <f>IF($E$4&gt;AV44,"",IF($E$5&lt;AV44,"",DAY(AV44)))</f>
        <v>1</v>
      </c>
      <c r="H44" s="5">
        <f>IF($E$4&gt;AW44,"",IF($E$5&lt;AW44,"",DAY(AW44)))</f>
        <v>2</v>
      </c>
      <c r="I44" s="5">
        <f t="shared" ref="I44" si="735">IF($E$4&gt;AX44,"",IF($E$5&lt;AX44,"",DAY(AX44)))</f>
        <v>3</v>
      </c>
      <c r="J44" s="5">
        <f t="shared" ref="J44" si="736">IF($E$4&gt;AY44,"",IF($E$5&lt;AY44,"",DAY(AY44)))</f>
        <v>4</v>
      </c>
      <c r="K44" s="5">
        <f t="shared" ref="K44" si="737">IF($E$4&gt;AZ44,"",IF($E$5&lt;AZ44,"",DAY(AZ44)))</f>
        <v>5</v>
      </c>
      <c r="L44" s="41">
        <f t="shared" ref="L44" si="738">IF($E$4&gt;BA44,"",IF($E$5&lt;BA44,"",DAY(BA44)))</f>
        <v>6</v>
      </c>
      <c r="M44" s="41">
        <f t="shared" ref="M44" si="739">IF($E$4&gt;BB44,"",IF($E$5&lt;BB44,"",DAY(BB44)))</f>
        <v>7</v>
      </c>
      <c r="N44" s="16">
        <f t="shared" ref="N44" si="740">IF($E$4&gt;BC44,"",IF($E$5&lt;BC44,"",DAY(BC44)))</f>
        <v>8</v>
      </c>
      <c r="O44" s="16">
        <f t="shared" ref="O44" si="741">IF($E$4&gt;BD44,"",IF($E$5&lt;BD44,"",DAY(BD44)))</f>
        <v>9</v>
      </c>
      <c r="P44" s="16">
        <f t="shared" ref="P44" si="742">IF($E$4&gt;BE44,"",IF($E$5&lt;BE44,"",DAY(BE44)))</f>
        <v>10</v>
      </c>
      <c r="Q44" s="16">
        <f t="shared" ref="Q44" si="743">IF($E$4&gt;BF44,"",IF($E$5&lt;BF44,"",DAY(BF44)))</f>
        <v>11</v>
      </c>
      <c r="R44" s="16">
        <f t="shared" ref="R44" si="744">IF($E$4&gt;BG44,"",IF($E$5&lt;BG44,"",DAY(BG44)))</f>
        <v>12</v>
      </c>
      <c r="S44" s="41">
        <f t="shared" ref="S44" si="745">IF($E$4&gt;BH44,"",IF($E$5&lt;BH44,"",DAY(BH44)))</f>
        <v>13</v>
      </c>
      <c r="T44" s="41">
        <f t="shared" ref="T44" si="746">IF($E$4&gt;BI44,"",IF($E$5&lt;BI44,"",DAY(BI44)))</f>
        <v>14</v>
      </c>
      <c r="U44" s="16">
        <f t="shared" ref="U44" si="747">IF($E$4&gt;BJ44,"",IF($E$5&lt;BJ44,"",DAY(BJ44)))</f>
        <v>15</v>
      </c>
      <c r="V44" s="16">
        <f t="shared" ref="V44" si="748">IF($E$4&gt;BK44,"",IF($E$5&lt;BK44,"",DAY(BK44)))</f>
        <v>16</v>
      </c>
      <c r="W44" s="16">
        <f t="shared" ref="W44" si="749">IF($E$4&gt;BL44,"",IF($E$5&lt;BL44,"",DAY(BL44)))</f>
        <v>17</v>
      </c>
      <c r="X44" s="16">
        <f t="shared" ref="X44" si="750">IF($E$4&gt;BM44,"",IF($E$5&lt;BM44,"",DAY(BM44)))</f>
        <v>18</v>
      </c>
      <c r="Y44" s="16">
        <f t="shared" ref="Y44" si="751">IF($E$4&gt;BN44,"",IF($E$5&lt;BN44,"",DAY(BN44)))</f>
        <v>19</v>
      </c>
      <c r="Z44" s="41">
        <f t="shared" ref="Z44" si="752">IF($E$4&gt;BO44,"",IF($E$5&lt;BO44,"",DAY(BO44)))</f>
        <v>20</v>
      </c>
      <c r="AA44" s="41">
        <f t="shared" ref="AA44" si="753">IF($E$4&gt;BP44,"",IF($E$5&lt;BP44,"",DAY(BP44)))</f>
        <v>21</v>
      </c>
      <c r="AB44" s="16">
        <f t="shared" ref="AB44" si="754">IF($E$4&gt;BQ44,"",IF($E$5&lt;BQ44,"",DAY(BQ44)))</f>
        <v>22</v>
      </c>
      <c r="AC44" s="16">
        <f t="shared" ref="AC44" si="755">IF($E$4&gt;BR44,"",IF($E$5&lt;BR44,"",DAY(BR44)))</f>
        <v>23</v>
      </c>
      <c r="AD44" s="16">
        <f t="shared" ref="AD44" si="756">IF($E$4&gt;BS44,"",IF($E$5&lt;BS44,"",DAY(BS44)))</f>
        <v>24</v>
      </c>
      <c r="AE44" s="16">
        <f t="shared" ref="AE44" si="757">IF($E$4&gt;BT44,"",IF($E$5&lt;BT44,"",DAY(BT44)))</f>
        <v>25</v>
      </c>
      <c r="AF44" s="16">
        <f t="shared" ref="AF44" si="758">IF($E$4&gt;BU44,"",IF($E$5&lt;BU44,"",DAY(BU44)))</f>
        <v>26</v>
      </c>
      <c r="AG44" s="41">
        <f t="shared" ref="AG44" si="759">IF($E$4&gt;BV44,"",IF($E$5&lt;BV44,"",DAY(BV44)))</f>
        <v>27</v>
      </c>
      <c r="AH44" s="41">
        <f t="shared" ref="AH44" si="760">IF($E$4&gt;BW44,"",IF($E$5&lt;BW44,"",DAY(BW44)))</f>
        <v>28</v>
      </c>
      <c r="AI44" s="41">
        <f>IF($E$4&gt;BX44,"",IF($E$5&lt;BX44,"",IF(MONTH(BW44)&lt;&gt;MONTH(BX44),"",DAY(BX44))))</f>
        <v>29</v>
      </c>
      <c r="AJ44" s="5">
        <f>IF($E$4&gt;BY44,"",IF($E$5&lt;BY44,"",IF(MONTH(BW44)&lt;&gt;MONTH(BY44),"",DAY(BY44))))</f>
        <v>30</v>
      </c>
      <c r="AK44" s="13">
        <f>IF($E$4&gt;BZ44,"",IF($E$5&lt;BZ44,"",IF(MONTH(BW44)&lt;&gt;MONTH(BZ44),"",DAY(BZ44))))</f>
        <v>31</v>
      </c>
      <c r="AL44" s="88" t="s">
        <v>11</v>
      </c>
      <c r="AM44" s="89"/>
      <c r="AN44" s="89"/>
      <c r="AO44" s="89"/>
      <c r="AP44" s="95">
        <f>COUNTIF(G46:AK46,"工")+COUNTIF(G46:AK46,"休")+COUNTIFS(G46:AK46,"外",G47:AK47,"作")+COUNTIFS(G46:AK46,"外",G47:AK47,"天")+COUNTIFS(G46:AK46,"外",G47:AK47,"閉")</f>
        <v>0</v>
      </c>
      <c r="AQ44" s="96"/>
      <c r="AU44" s="42"/>
      <c r="AV44" s="45">
        <f>EDATE(AV40,1)</f>
        <v>45658</v>
      </c>
      <c r="AW44" s="45">
        <f>AV44+1</f>
        <v>45659</v>
      </c>
      <c r="AX44" s="45">
        <f t="shared" ref="AX44:BZ44" si="761">AW44+1</f>
        <v>45660</v>
      </c>
      <c r="AY44" s="45">
        <f t="shared" si="761"/>
        <v>45661</v>
      </c>
      <c r="AZ44" s="45">
        <f t="shared" si="761"/>
        <v>45662</v>
      </c>
      <c r="BA44" s="45">
        <f t="shared" si="761"/>
        <v>45663</v>
      </c>
      <c r="BB44" s="45">
        <f t="shared" si="761"/>
        <v>45664</v>
      </c>
      <c r="BC44" s="45">
        <f t="shared" si="761"/>
        <v>45665</v>
      </c>
      <c r="BD44" s="45">
        <f t="shared" si="761"/>
        <v>45666</v>
      </c>
      <c r="BE44" s="45">
        <f t="shared" si="761"/>
        <v>45667</v>
      </c>
      <c r="BF44" s="45">
        <f t="shared" si="761"/>
        <v>45668</v>
      </c>
      <c r="BG44" s="45">
        <f t="shared" si="761"/>
        <v>45669</v>
      </c>
      <c r="BH44" s="45">
        <f t="shared" si="761"/>
        <v>45670</v>
      </c>
      <c r="BI44" s="45">
        <f t="shared" si="761"/>
        <v>45671</v>
      </c>
      <c r="BJ44" s="45">
        <f t="shared" si="761"/>
        <v>45672</v>
      </c>
      <c r="BK44" s="45">
        <f t="shared" si="761"/>
        <v>45673</v>
      </c>
      <c r="BL44" s="45">
        <f t="shared" si="761"/>
        <v>45674</v>
      </c>
      <c r="BM44" s="45">
        <f t="shared" si="761"/>
        <v>45675</v>
      </c>
      <c r="BN44" s="45">
        <f t="shared" si="761"/>
        <v>45676</v>
      </c>
      <c r="BO44" s="45">
        <f t="shared" si="761"/>
        <v>45677</v>
      </c>
      <c r="BP44" s="45">
        <f t="shared" si="761"/>
        <v>45678</v>
      </c>
      <c r="BQ44" s="45">
        <f t="shared" si="761"/>
        <v>45679</v>
      </c>
      <c r="BR44" s="45">
        <f t="shared" si="761"/>
        <v>45680</v>
      </c>
      <c r="BS44" s="45">
        <f t="shared" si="761"/>
        <v>45681</v>
      </c>
      <c r="BT44" s="45">
        <f t="shared" si="761"/>
        <v>45682</v>
      </c>
      <c r="BU44" s="45">
        <f t="shared" si="761"/>
        <v>45683</v>
      </c>
      <c r="BV44" s="45">
        <f t="shared" si="761"/>
        <v>45684</v>
      </c>
      <c r="BW44" s="45">
        <f t="shared" si="761"/>
        <v>45685</v>
      </c>
      <c r="BX44" s="45">
        <f t="shared" si="761"/>
        <v>45686</v>
      </c>
      <c r="BY44" s="45">
        <f t="shared" si="761"/>
        <v>45687</v>
      </c>
      <c r="BZ44" s="45">
        <f t="shared" si="761"/>
        <v>45688</v>
      </c>
    </row>
    <row r="45" spans="1:78" ht="20.25" customHeight="1" x14ac:dyDescent="0.15">
      <c r="A45" s="76"/>
      <c r="B45" s="77"/>
      <c r="C45" s="78"/>
      <c r="D45" s="81" t="s">
        <v>6</v>
      </c>
      <c r="E45" s="82"/>
      <c r="F45" s="83"/>
      <c r="G45" s="43">
        <f>IF(G44="","",WEEKDAY(AV44))</f>
        <v>4</v>
      </c>
      <c r="H45" s="43">
        <f t="shared" ref="H45" si="762">IF(H44="","",WEEKDAY(AW44))</f>
        <v>5</v>
      </c>
      <c r="I45" s="43">
        <f t="shared" ref="I45" si="763">IF(I44="","",WEEKDAY(AX44))</f>
        <v>6</v>
      </c>
      <c r="J45" s="43">
        <f t="shared" ref="J45" si="764">IF(J44="","",WEEKDAY(AY44))</f>
        <v>7</v>
      </c>
      <c r="K45" s="43">
        <f t="shared" ref="K45" si="765">IF(K44="","",WEEKDAY(AZ44))</f>
        <v>1</v>
      </c>
      <c r="L45" s="47">
        <f t="shared" ref="L45" si="766">IF(L44="","",WEEKDAY(BA44))</f>
        <v>2</v>
      </c>
      <c r="M45" s="47">
        <f t="shared" ref="M45" si="767">IF(M44="","",WEEKDAY(BB44))</f>
        <v>3</v>
      </c>
      <c r="N45" s="43">
        <f t="shared" ref="N45" si="768">IF(N44="","",WEEKDAY(BC44))</f>
        <v>4</v>
      </c>
      <c r="O45" s="43">
        <f t="shared" ref="O45" si="769">IF(O44="","",WEEKDAY(BD44))</f>
        <v>5</v>
      </c>
      <c r="P45" s="43">
        <f t="shared" ref="P45" si="770">IF(P44="","",WEEKDAY(BE44))</f>
        <v>6</v>
      </c>
      <c r="Q45" s="43">
        <f t="shared" ref="Q45" si="771">IF(Q44="","",WEEKDAY(BF44))</f>
        <v>7</v>
      </c>
      <c r="R45" s="43">
        <f t="shared" ref="R45" si="772">IF(R44="","",WEEKDAY(BG44))</f>
        <v>1</v>
      </c>
      <c r="S45" s="47">
        <f t="shared" ref="S45" si="773">IF(S44="","",WEEKDAY(BH44))</f>
        <v>2</v>
      </c>
      <c r="T45" s="47">
        <f t="shared" ref="T45" si="774">IF(T44="","",WEEKDAY(BI44))</f>
        <v>3</v>
      </c>
      <c r="U45" s="43">
        <f t="shared" ref="U45" si="775">IF(U44="","",WEEKDAY(BJ44))</f>
        <v>4</v>
      </c>
      <c r="V45" s="43">
        <f t="shared" ref="V45" si="776">IF(V44="","",WEEKDAY(BK44))</f>
        <v>5</v>
      </c>
      <c r="W45" s="43">
        <f t="shared" ref="W45" si="777">IF(W44="","",WEEKDAY(BL44))</f>
        <v>6</v>
      </c>
      <c r="X45" s="43">
        <f t="shared" ref="X45" si="778">IF(X44="","",WEEKDAY(BM44))</f>
        <v>7</v>
      </c>
      <c r="Y45" s="43">
        <f t="shared" ref="Y45" si="779">IF(Y44="","",WEEKDAY(BN44))</f>
        <v>1</v>
      </c>
      <c r="Z45" s="47">
        <f t="shared" ref="Z45" si="780">IF(Z44="","",WEEKDAY(BO44))</f>
        <v>2</v>
      </c>
      <c r="AA45" s="47">
        <f t="shared" ref="AA45" si="781">IF(AA44="","",WEEKDAY(BP44))</f>
        <v>3</v>
      </c>
      <c r="AB45" s="43">
        <f t="shared" ref="AB45" si="782">IF(AB44="","",WEEKDAY(BQ44))</f>
        <v>4</v>
      </c>
      <c r="AC45" s="43">
        <f t="shared" ref="AC45" si="783">IF(AC44="","",WEEKDAY(BR44))</f>
        <v>5</v>
      </c>
      <c r="AD45" s="43">
        <f t="shared" ref="AD45" si="784">IF(AD44="","",WEEKDAY(BS44))</f>
        <v>6</v>
      </c>
      <c r="AE45" s="43">
        <f t="shared" ref="AE45" si="785">IF(AE44="","",WEEKDAY(BT44))</f>
        <v>7</v>
      </c>
      <c r="AF45" s="43">
        <f t="shared" ref="AF45" si="786">IF(AF44="","",WEEKDAY(BU44))</f>
        <v>1</v>
      </c>
      <c r="AG45" s="47">
        <f t="shared" ref="AG45" si="787">IF(AG44="","",WEEKDAY(BV44))</f>
        <v>2</v>
      </c>
      <c r="AH45" s="47">
        <f t="shared" ref="AH45" si="788">IF(AH44="","",WEEKDAY(BW44))</f>
        <v>3</v>
      </c>
      <c r="AI45" s="47">
        <f t="shared" ref="AI45" si="789">IF(AI44="","",WEEKDAY(BX44))</f>
        <v>4</v>
      </c>
      <c r="AJ45" s="43">
        <f t="shared" ref="AJ45" si="790">IF(AJ44="","",WEEKDAY(BY44))</f>
        <v>5</v>
      </c>
      <c r="AK45" s="46">
        <f t="shared" ref="AK45" si="791">IF(AK44="","",WEEKDAY(BZ44))</f>
        <v>6</v>
      </c>
      <c r="AL45" s="88" t="s">
        <v>8</v>
      </c>
      <c r="AM45" s="89"/>
      <c r="AN45" s="89"/>
      <c r="AO45" s="89"/>
      <c r="AP45" s="90">
        <f t="shared" ref="AP45" si="792">COUNTIF(G47:AK47,"閉")+COUNTIF(G47:AK47,"天")</f>
        <v>0</v>
      </c>
      <c r="AQ45" s="91"/>
      <c r="AV45">
        <f>WEEKDAY(AV44)</f>
        <v>4</v>
      </c>
      <c r="AW45">
        <f>WEEKDAY(AW44)</f>
        <v>5</v>
      </c>
      <c r="AX45">
        <f t="shared" ref="AX45" si="793">WEEKDAY(AX44)</f>
        <v>6</v>
      </c>
      <c r="AY45">
        <f t="shared" ref="AY45" si="794">WEEKDAY(AY44)</f>
        <v>7</v>
      </c>
      <c r="AZ45">
        <f t="shared" ref="AZ45" si="795">WEEKDAY(AZ44)</f>
        <v>1</v>
      </c>
      <c r="BA45">
        <f t="shared" ref="BA45" si="796">WEEKDAY(BA44)</f>
        <v>2</v>
      </c>
      <c r="BB45">
        <f t="shared" ref="BB45" si="797">WEEKDAY(BB44)</f>
        <v>3</v>
      </c>
      <c r="BC45">
        <f t="shared" ref="BC45" si="798">WEEKDAY(BC44)</f>
        <v>4</v>
      </c>
      <c r="BD45">
        <f t="shared" ref="BD45" si="799">WEEKDAY(BD44)</f>
        <v>5</v>
      </c>
      <c r="BE45">
        <f t="shared" ref="BE45" si="800">WEEKDAY(BE44)</f>
        <v>6</v>
      </c>
      <c r="BF45">
        <f t="shared" ref="BF45" si="801">WEEKDAY(BF44)</f>
        <v>7</v>
      </c>
      <c r="BG45">
        <f t="shared" ref="BG45" si="802">WEEKDAY(BG44)</f>
        <v>1</v>
      </c>
      <c r="BH45">
        <f t="shared" ref="BH45" si="803">WEEKDAY(BH44)</f>
        <v>2</v>
      </c>
      <c r="BI45">
        <f t="shared" ref="BI45" si="804">WEEKDAY(BI44)</f>
        <v>3</v>
      </c>
      <c r="BJ45">
        <f t="shared" ref="BJ45" si="805">WEEKDAY(BJ44)</f>
        <v>4</v>
      </c>
      <c r="BK45">
        <f t="shared" ref="BK45" si="806">WEEKDAY(BK44)</f>
        <v>5</v>
      </c>
      <c r="BL45">
        <f t="shared" ref="BL45" si="807">WEEKDAY(BL44)</f>
        <v>6</v>
      </c>
      <c r="BM45">
        <f t="shared" ref="BM45" si="808">WEEKDAY(BM44)</f>
        <v>7</v>
      </c>
      <c r="BN45">
        <f t="shared" ref="BN45" si="809">WEEKDAY(BN44)</f>
        <v>1</v>
      </c>
      <c r="BO45">
        <f t="shared" ref="BO45" si="810">WEEKDAY(BO44)</f>
        <v>2</v>
      </c>
      <c r="BP45">
        <f t="shared" ref="BP45" si="811">WEEKDAY(BP44)</f>
        <v>3</v>
      </c>
      <c r="BQ45">
        <f t="shared" ref="BQ45" si="812">WEEKDAY(BQ44)</f>
        <v>4</v>
      </c>
      <c r="BR45">
        <f t="shared" ref="BR45" si="813">WEEKDAY(BR44)</f>
        <v>5</v>
      </c>
      <c r="BS45">
        <f t="shared" ref="BS45" si="814">WEEKDAY(BS44)</f>
        <v>6</v>
      </c>
      <c r="BT45">
        <f t="shared" ref="BT45" si="815">WEEKDAY(BT44)</f>
        <v>7</v>
      </c>
      <c r="BU45">
        <f t="shared" ref="BU45" si="816">WEEKDAY(BU44)</f>
        <v>1</v>
      </c>
      <c r="BV45">
        <f t="shared" ref="BV45" si="817">WEEKDAY(BV44)</f>
        <v>2</v>
      </c>
      <c r="BW45">
        <f t="shared" ref="BW45" si="818">WEEKDAY(BW44)</f>
        <v>3</v>
      </c>
      <c r="BX45">
        <f t="shared" ref="BX45" si="819">WEEKDAY(BX44)</f>
        <v>4</v>
      </c>
      <c r="BY45">
        <f t="shared" ref="BY45" si="820">WEEKDAY(BY44)</f>
        <v>5</v>
      </c>
      <c r="BZ45">
        <f t="shared" ref="BZ45" si="821">WEEKDAY(BZ44)</f>
        <v>6</v>
      </c>
    </row>
    <row r="46" spans="1:78" ht="20.25" customHeight="1" x14ac:dyDescent="0.15">
      <c r="A46" s="49"/>
      <c r="B46" s="52" t="s">
        <v>42</v>
      </c>
      <c r="C46" s="50" t="str">
        <f>IFERROR(IF(AP46&lt;($Y$61/100),"×","○"),"")</f>
        <v/>
      </c>
      <c r="D46" s="81" t="s">
        <v>24</v>
      </c>
      <c r="E46" s="82"/>
      <c r="F46" s="83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88" t="s">
        <v>21</v>
      </c>
      <c r="AM46" s="89"/>
      <c r="AN46" s="89"/>
      <c r="AO46" s="89"/>
      <c r="AP46" s="79" t="e">
        <f t="shared" ref="AP46" si="822">AP45/AP44</f>
        <v>#DIV/0!</v>
      </c>
      <c r="AQ46" s="80"/>
      <c r="AR46">
        <f>IF(C46="×",1,0)</f>
        <v>0</v>
      </c>
    </row>
    <row r="47" spans="1:78" ht="20.25" customHeight="1" thickBot="1" x14ac:dyDescent="0.2">
      <c r="A47" s="57"/>
      <c r="B47" s="53" t="s">
        <v>43</v>
      </c>
      <c r="C47" s="51" t="str">
        <f>IF(AP47=0,"",IF(AP45&lt;AP47,"×","○"))</f>
        <v/>
      </c>
      <c r="D47" s="97" t="s">
        <v>25</v>
      </c>
      <c r="E47" s="98"/>
      <c r="F47" s="99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11"/>
      <c r="AK47" s="12"/>
      <c r="AL47" s="84" t="s">
        <v>33</v>
      </c>
      <c r="AM47" s="85"/>
      <c r="AN47" s="85"/>
      <c r="AO47" s="85"/>
      <c r="AP47" s="120">
        <f>COUNTIFS(G45:AK45,7,G47:AK47,"作")+COUNTIFS(G45:AK45,7,G47:AK47,"天")+COUNTIFS(G45:AK45,7,G47:AK47,"閉")+COUNTIFS(G45:AK45,1,G47:AK47,"作")+COUNTIFS(G45:AK45,1,G47:AK47,"天")+COUNTIFS(G45:AK45,1,G47:AK47,"閉")</f>
        <v>0</v>
      </c>
      <c r="AQ47" s="121"/>
      <c r="AR47">
        <f>IF(C47="×",1,0)</f>
        <v>0</v>
      </c>
      <c r="AS47">
        <f>IF(A44="","",IF(AR46=0,0,IF(AR47=0,0,1)))</f>
        <v>0</v>
      </c>
    </row>
    <row r="48" spans="1:78" ht="20.25" customHeight="1" x14ac:dyDescent="0.15">
      <c r="A48" s="73" t="str">
        <f>IF($E$5&lt;AV48,"",TEXT(EDATE($E$4,10),"ggge年m月"))</f>
        <v>令和7年2月</v>
      </c>
      <c r="B48" s="74"/>
      <c r="C48" s="75"/>
      <c r="D48" s="92" t="s">
        <v>7</v>
      </c>
      <c r="E48" s="93"/>
      <c r="F48" s="94"/>
      <c r="G48" s="5">
        <f>IF($E$4&gt;AV48,"",IF($E$5&lt;AV48,"",DAY(AV48)))</f>
        <v>1</v>
      </c>
      <c r="H48" s="5">
        <f>IF($E$4&gt;AW48,"",IF($E$5&lt;AW48,"",DAY(AW48)))</f>
        <v>2</v>
      </c>
      <c r="I48" s="5">
        <f t="shared" ref="I48" si="823">IF($E$4&gt;AX48,"",IF($E$5&lt;AX48,"",DAY(AX48)))</f>
        <v>3</v>
      </c>
      <c r="J48" s="5">
        <f t="shared" ref="J48" si="824">IF($E$4&gt;AY48,"",IF($E$5&lt;AY48,"",DAY(AY48)))</f>
        <v>4</v>
      </c>
      <c r="K48" s="5">
        <f t="shared" ref="K48" si="825">IF($E$4&gt;AZ48,"",IF($E$5&lt;AZ48,"",DAY(AZ48)))</f>
        <v>5</v>
      </c>
      <c r="L48" s="41">
        <f t="shared" ref="L48" si="826">IF($E$4&gt;BA48,"",IF($E$5&lt;BA48,"",DAY(BA48)))</f>
        <v>6</v>
      </c>
      <c r="M48" s="41">
        <f t="shared" ref="M48" si="827">IF($E$4&gt;BB48,"",IF($E$5&lt;BB48,"",DAY(BB48)))</f>
        <v>7</v>
      </c>
      <c r="N48" s="16">
        <f t="shared" ref="N48" si="828">IF($E$4&gt;BC48,"",IF($E$5&lt;BC48,"",DAY(BC48)))</f>
        <v>8</v>
      </c>
      <c r="O48" s="16">
        <f t="shared" ref="O48" si="829">IF($E$4&gt;BD48,"",IF($E$5&lt;BD48,"",DAY(BD48)))</f>
        <v>9</v>
      </c>
      <c r="P48" s="16">
        <f t="shared" ref="P48" si="830">IF($E$4&gt;BE48,"",IF($E$5&lt;BE48,"",DAY(BE48)))</f>
        <v>10</v>
      </c>
      <c r="Q48" s="16">
        <f t="shared" ref="Q48" si="831">IF($E$4&gt;BF48,"",IF($E$5&lt;BF48,"",DAY(BF48)))</f>
        <v>11</v>
      </c>
      <c r="R48" s="16">
        <f t="shared" ref="R48" si="832">IF($E$4&gt;BG48,"",IF($E$5&lt;BG48,"",DAY(BG48)))</f>
        <v>12</v>
      </c>
      <c r="S48" s="41">
        <f t="shared" ref="S48" si="833">IF($E$4&gt;BH48,"",IF($E$5&lt;BH48,"",DAY(BH48)))</f>
        <v>13</v>
      </c>
      <c r="T48" s="41">
        <f t="shared" ref="T48" si="834">IF($E$4&gt;BI48,"",IF($E$5&lt;BI48,"",DAY(BI48)))</f>
        <v>14</v>
      </c>
      <c r="U48" s="16">
        <f t="shared" ref="U48" si="835">IF($E$4&gt;BJ48,"",IF($E$5&lt;BJ48,"",DAY(BJ48)))</f>
        <v>15</v>
      </c>
      <c r="V48" s="16">
        <f t="shared" ref="V48" si="836">IF($E$4&gt;BK48,"",IF($E$5&lt;BK48,"",DAY(BK48)))</f>
        <v>16</v>
      </c>
      <c r="W48" s="16">
        <f t="shared" ref="W48" si="837">IF($E$4&gt;BL48,"",IF($E$5&lt;BL48,"",DAY(BL48)))</f>
        <v>17</v>
      </c>
      <c r="X48" s="16">
        <f t="shared" ref="X48" si="838">IF($E$4&gt;BM48,"",IF($E$5&lt;BM48,"",DAY(BM48)))</f>
        <v>18</v>
      </c>
      <c r="Y48" s="16">
        <f t="shared" ref="Y48" si="839">IF($E$4&gt;BN48,"",IF($E$5&lt;BN48,"",DAY(BN48)))</f>
        <v>19</v>
      </c>
      <c r="Z48" s="41">
        <f t="shared" ref="Z48" si="840">IF($E$4&gt;BO48,"",IF($E$5&lt;BO48,"",DAY(BO48)))</f>
        <v>20</v>
      </c>
      <c r="AA48" s="41">
        <f t="shared" ref="AA48" si="841">IF($E$4&gt;BP48,"",IF($E$5&lt;BP48,"",DAY(BP48)))</f>
        <v>21</v>
      </c>
      <c r="AB48" s="16">
        <f t="shared" ref="AB48" si="842">IF($E$4&gt;BQ48,"",IF($E$5&lt;BQ48,"",DAY(BQ48)))</f>
        <v>22</v>
      </c>
      <c r="AC48" s="16">
        <f t="shared" ref="AC48" si="843">IF($E$4&gt;BR48,"",IF($E$5&lt;BR48,"",DAY(BR48)))</f>
        <v>23</v>
      </c>
      <c r="AD48" s="16">
        <f t="shared" ref="AD48" si="844">IF($E$4&gt;BS48,"",IF($E$5&lt;BS48,"",DAY(BS48)))</f>
        <v>24</v>
      </c>
      <c r="AE48" s="16">
        <f t="shared" ref="AE48" si="845">IF($E$4&gt;BT48,"",IF($E$5&lt;BT48,"",DAY(BT48)))</f>
        <v>25</v>
      </c>
      <c r="AF48" s="16">
        <f t="shared" ref="AF48" si="846">IF($E$4&gt;BU48,"",IF($E$5&lt;BU48,"",DAY(BU48)))</f>
        <v>26</v>
      </c>
      <c r="AG48" s="41">
        <f t="shared" ref="AG48" si="847">IF($E$4&gt;BV48,"",IF($E$5&lt;BV48,"",DAY(BV48)))</f>
        <v>27</v>
      </c>
      <c r="AH48" s="41">
        <f t="shared" ref="AH48" si="848">IF($E$4&gt;BW48,"",IF($E$5&lt;BW48,"",DAY(BW48)))</f>
        <v>28</v>
      </c>
      <c r="AI48" s="41" t="str">
        <f>IF($E$4&gt;BX48,"",IF($E$5&lt;BX48,"",IF(MONTH(BW48)&lt;&gt;MONTH(BX48),"",DAY(BX48))))</f>
        <v/>
      </c>
      <c r="AJ48" s="5" t="str">
        <f>IF($E$4&gt;BY48,"",IF($E$5&lt;BY48,"",IF(MONTH(BW48)&lt;&gt;MONTH(BY48),"",DAY(BY48))))</f>
        <v/>
      </c>
      <c r="AK48" s="13" t="str">
        <f>IF($E$4&gt;BZ48,"",IF($E$5&lt;BZ48,"",IF(MONTH(BW48)&lt;&gt;MONTH(BZ48),"",DAY(BZ48))))</f>
        <v/>
      </c>
      <c r="AL48" s="88" t="s">
        <v>11</v>
      </c>
      <c r="AM48" s="89"/>
      <c r="AN48" s="89"/>
      <c r="AO48" s="89"/>
      <c r="AP48" s="95">
        <f>COUNTIF(G50:AK50,"工")+COUNTIF(G50:AK50,"休")+COUNTIFS(G50:AK50,"外",G51:AK51,"作")+COUNTIFS(G50:AK50,"外",G51:AK51,"天")+COUNTIFS(G50:AK50,"外",G51:AK51,"閉")</f>
        <v>0</v>
      </c>
      <c r="AQ48" s="96"/>
      <c r="AU48" s="42"/>
      <c r="AV48" s="45">
        <f>EDATE(AV44,1)</f>
        <v>45689</v>
      </c>
      <c r="AW48" s="45">
        <f>AV48+1</f>
        <v>45690</v>
      </c>
      <c r="AX48" s="45">
        <f t="shared" ref="AX48:BZ48" si="849">AW48+1</f>
        <v>45691</v>
      </c>
      <c r="AY48" s="45">
        <f t="shared" si="849"/>
        <v>45692</v>
      </c>
      <c r="AZ48" s="45">
        <f t="shared" si="849"/>
        <v>45693</v>
      </c>
      <c r="BA48" s="45">
        <f t="shared" si="849"/>
        <v>45694</v>
      </c>
      <c r="BB48" s="45">
        <f t="shared" si="849"/>
        <v>45695</v>
      </c>
      <c r="BC48" s="45">
        <f t="shared" si="849"/>
        <v>45696</v>
      </c>
      <c r="BD48" s="45">
        <f t="shared" si="849"/>
        <v>45697</v>
      </c>
      <c r="BE48" s="45">
        <f t="shared" si="849"/>
        <v>45698</v>
      </c>
      <c r="BF48" s="45">
        <f t="shared" si="849"/>
        <v>45699</v>
      </c>
      <c r="BG48" s="45">
        <f t="shared" si="849"/>
        <v>45700</v>
      </c>
      <c r="BH48" s="45">
        <f t="shared" si="849"/>
        <v>45701</v>
      </c>
      <c r="BI48" s="45">
        <f t="shared" si="849"/>
        <v>45702</v>
      </c>
      <c r="BJ48" s="45">
        <f t="shared" si="849"/>
        <v>45703</v>
      </c>
      <c r="BK48" s="45">
        <f t="shared" si="849"/>
        <v>45704</v>
      </c>
      <c r="BL48" s="45">
        <f t="shared" si="849"/>
        <v>45705</v>
      </c>
      <c r="BM48" s="45">
        <f t="shared" si="849"/>
        <v>45706</v>
      </c>
      <c r="BN48" s="45">
        <f t="shared" si="849"/>
        <v>45707</v>
      </c>
      <c r="BO48" s="45">
        <f t="shared" si="849"/>
        <v>45708</v>
      </c>
      <c r="BP48" s="45">
        <f t="shared" si="849"/>
        <v>45709</v>
      </c>
      <c r="BQ48" s="45">
        <f t="shared" si="849"/>
        <v>45710</v>
      </c>
      <c r="BR48" s="45">
        <f t="shared" si="849"/>
        <v>45711</v>
      </c>
      <c r="BS48" s="45">
        <f t="shared" si="849"/>
        <v>45712</v>
      </c>
      <c r="BT48" s="45">
        <f t="shared" si="849"/>
        <v>45713</v>
      </c>
      <c r="BU48" s="45">
        <f t="shared" si="849"/>
        <v>45714</v>
      </c>
      <c r="BV48" s="45">
        <f t="shared" si="849"/>
        <v>45715</v>
      </c>
      <c r="BW48" s="45">
        <f t="shared" si="849"/>
        <v>45716</v>
      </c>
      <c r="BX48" s="45">
        <f t="shared" si="849"/>
        <v>45717</v>
      </c>
      <c r="BY48" s="45">
        <f t="shared" si="849"/>
        <v>45718</v>
      </c>
      <c r="BZ48" s="45">
        <f t="shared" si="849"/>
        <v>45719</v>
      </c>
    </row>
    <row r="49" spans="1:78" ht="20.25" customHeight="1" x14ac:dyDescent="0.15">
      <c r="A49" s="76"/>
      <c r="B49" s="77"/>
      <c r="C49" s="78"/>
      <c r="D49" s="81" t="s">
        <v>6</v>
      </c>
      <c r="E49" s="82"/>
      <c r="F49" s="83"/>
      <c r="G49" s="43">
        <f>IF(G48="","",WEEKDAY(AV48))</f>
        <v>7</v>
      </c>
      <c r="H49" s="43">
        <f t="shared" ref="H49" si="850">IF(H48="","",WEEKDAY(AW48))</f>
        <v>1</v>
      </c>
      <c r="I49" s="43">
        <f t="shared" ref="I49" si="851">IF(I48="","",WEEKDAY(AX48))</f>
        <v>2</v>
      </c>
      <c r="J49" s="43">
        <f t="shared" ref="J49" si="852">IF(J48="","",WEEKDAY(AY48))</f>
        <v>3</v>
      </c>
      <c r="K49" s="43">
        <f t="shared" ref="K49" si="853">IF(K48="","",WEEKDAY(AZ48))</f>
        <v>4</v>
      </c>
      <c r="L49" s="47">
        <f t="shared" ref="L49" si="854">IF(L48="","",WEEKDAY(BA48))</f>
        <v>5</v>
      </c>
      <c r="M49" s="47">
        <f t="shared" ref="M49" si="855">IF(M48="","",WEEKDAY(BB48))</f>
        <v>6</v>
      </c>
      <c r="N49" s="43">
        <f t="shared" ref="N49" si="856">IF(N48="","",WEEKDAY(BC48))</f>
        <v>7</v>
      </c>
      <c r="O49" s="43">
        <f t="shared" ref="O49" si="857">IF(O48="","",WEEKDAY(BD48))</f>
        <v>1</v>
      </c>
      <c r="P49" s="43">
        <f t="shared" ref="P49" si="858">IF(P48="","",WEEKDAY(BE48))</f>
        <v>2</v>
      </c>
      <c r="Q49" s="43">
        <f t="shared" ref="Q49" si="859">IF(Q48="","",WEEKDAY(BF48))</f>
        <v>3</v>
      </c>
      <c r="R49" s="43">
        <f t="shared" ref="R49" si="860">IF(R48="","",WEEKDAY(BG48))</f>
        <v>4</v>
      </c>
      <c r="S49" s="47">
        <f t="shared" ref="S49" si="861">IF(S48="","",WEEKDAY(BH48))</f>
        <v>5</v>
      </c>
      <c r="T49" s="47">
        <f t="shared" ref="T49" si="862">IF(T48="","",WEEKDAY(BI48))</f>
        <v>6</v>
      </c>
      <c r="U49" s="43">
        <f t="shared" ref="U49" si="863">IF(U48="","",WEEKDAY(BJ48))</f>
        <v>7</v>
      </c>
      <c r="V49" s="43">
        <f t="shared" ref="V49" si="864">IF(V48="","",WEEKDAY(BK48))</f>
        <v>1</v>
      </c>
      <c r="W49" s="43">
        <f t="shared" ref="W49" si="865">IF(W48="","",WEEKDAY(BL48))</f>
        <v>2</v>
      </c>
      <c r="X49" s="43">
        <f t="shared" ref="X49" si="866">IF(X48="","",WEEKDAY(BM48))</f>
        <v>3</v>
      </c>
      <c r="Y49" s="43">
        <f t="shared" ref="Y49" si="867">IF(Y48="","",WEEKDAY(BN48))</f>
        <v>4</v>
      </c>
      <c r="Z49" s="47">
        <f t="shared" ref="Z49" si="868">IF(Z48="","",WEEKDAY(BO48))</f>
        <v>5</v>
      </c>
      <c r="AA49" s="47">
        <f t="shared" ref="AA49" si="869">IF(AA48="","",WEEKDAY(BP48))</f>
        <v>6</v>
      </c>
      <c r="AB49" s="43">
        <f t="shared" ref="AB49" si="870">IF(AB48="","",WEEKDAY(BQ48))</f>
        <v>7</v>
      </c>
      <c r="AC49" s="43">
        <f t="shared" ref="AC49" si="871">IF(AC48="","",WEEKDAY(BR48))</f>
        <v>1</v>
      </c>
      <c r="AD49" s="43">
        <f t="shared" ref="AD49" si="872">IF(AD48="","",WEEKDAY(BS48))</f>
        <v>2</v>
      </c>
      <c r="AE49" s="43">
        <f t="shared" ref="AE49" si="873">IF(AE48="","",WEEKDAY(BT48))</f>
        <v>3</v>
      </c>
      <c r="AF49" s="43">
        <f t="shared" ref="AF49" si="874">IF(AF48="","",WEEKDAY(BU48))</f>
        <v>4</v>
      </c>
      <c r="AG49" s="47">
        <f t="shared" ref="AG49" si="875">IF(AG48="","",WEEKDAY(BV48))</f>
        <v>5</v>
      </c>
      <c r="AH49" s="47">
        <f t="shared" ref="AH49" si="876">IF(AH48="","",WEEKDAY(BW48))</f>
        <v>6</v>
      </c>
      <c r="AI49" s="47" t="str">
        <f t="shared" ref="AI49" si="877">IF(AI48="","",WEEKDAY(BX48))</f>
        <v/>
      </c>
      <c r="AJ49" s="43" t="str">
        <f t="shared" ref="AJ49" si="878">IF(AJ48="","",WEEKDAY(BY48))</f>
        <v/>
      </c>
      <c r="AK49" s="46" t="str">
        <f t="shared" ref="AK49" si="879">IF(AK48="","",WEEKDAY(BZ48))</f>
        <v/>
      </c>
      <c r="AL49" s="88" t="s">
        <v>8</v>
      </c>
      <c r="AM49" s="89"/>
      <c r="AN49" s="89"/>
      <c r="AO49" s="89"/>
      <c r="AP49" s="90">
        <f t="shared" ref="AP49" si="880">COUNTIF(G51:AK51,"閉")+COUNTIF(G51:AK51,"天")</f>
        <v>0</v>
      </c>
      <c r="AQ49" s="91"/>
      <c r="AV49">
        <f>WEEKDAY(AV48)</f>
        <v>7</v>
      </c>
      <c r="AW49">
        <f>WEEKDAY(AW48)</f>
        <v>1</v>
      </c>
      <c r="AX49">
        <f t="shared" ref="AX49" si="881">WEEKDAY(AX48)</f>
        <v>2</v>
      </c>
      <c r="AY49">
        <f t="shared" ref="AY49" si="882">WEEKDAY(AY48)</f>
        <v>3</v>
      </c>
      <c r="AZ49">
        <f t="shared" ref="AZ49" si="883">WEEKDAY(AZ48)</f>
        <v>4</v>
      </c>
      <c r="BA49">
        <f t="shared" ref="BA49" si="884">WEEKDAY(BA48)</f>
        <v>5</v>
      </c>
      <c r="BB49">
        <f t="shared" ref="BB49" si="885">WEEKDAY(BB48)</f>
        <v>6</v>
      </c>
      <c r="BC49">
        <f t="shared" ref="BC49" si="886">WEEKDAY(BC48)</f>
        <v>7</v>
      </c>
      <c r="BD49">
        <f t="shared" ref="BD49" si="887">WEEKDAY(BD48)</f>
        <v>1</v>
      </c>
      <c r="BE49">
        <f t="shared" ref="BE49" si="888">WEEKDAY(BE48)</f>
        <v>2</v>
      </c>
      <c r="BF49">
        <f t="shared" ref="BF49" si="889">WEEKDAY(BF48)</f>
        <v>3</v>
      </c>
      <c r="BG49">
        <f t="shared" ref="BG49" si="890">WEEKDAY(BG48)</f>
        <v>4</v>
      </c>
      <c r="BH49">
        <f t="shared" ref="BH49" si="891">WEEKDAY(BH48)</f>
        <v>5</v>
      </c>
      <c r="BI49">
        <f t="shared" ref="BI49" si="892">WEEKDAY(BI48)</f>
        <v>6</v>
      </c>
      <c r="BJ49">
        <f t="shared" ref="BJ49" si="893">WEEKDAY(BJ48)</f>
        <v>7</v>
      </c>
      <c r="BK49">
        <f t="shared" ref="BK49" si="894">WEEKDAY(BK48)</f>
        <v>1</v>
      </c>
      <c r="BL49">
        <f t="shared" ref="BL49" si="895">WEEKDAY(BL48)</f>
        <v>2</v>
      </c>
      <c r="BM49">
        <f t="shared" ref="BM49" si="896">WEEKDAY(BM48)</f>
        <v>3</v>
      </c>
      <c r="BN49">
        <f t="shared" ref="BN49" si="897">WEEKDAY(BN48)</f>
        <v>4</v>
      </c>
      <c r="BO49">
        <f t="shared" ref="BO49" si="898">WEEKDAY(BO48)</f>
        <v>5</v>
      </c>
      <c r="BP49">
        <f t="shared" ref="BP49" si="899">WEEKDAY(BP48)</f>
        <v>6</v>
      </c>
      <c r="BQ49">
        <f t="shared" ref="BQ49" si="900">WEEKDAY(BQ48)</f>
        <v>7</v>
      </c>
      <c r="BR49">
        <f t="shared" ref="BR49" si="901">WEEKDAY(BR48)</f>
        <v>1</v>
      </c>
      <c r="BS49">
        <f t="shared" ref="BS49" si="902">WEEKDAY(BS48)</f>
        <v>2</v>
      </c>
      <c r="BT49">
        <f t="shared" ref="BT49" si="903">WEEKDAY(BT48)</f>
        <v>3</v>
      </c>
      <c r="BU49">
        <f t="shared" ref="BU49" si="904">WEEKDAY(BU48)</f>
        <v>4</v>
      </c>
      <c r="BV49">
        <f t="shared" ref="BV49" si="905">WEEKDAY(BV48)</f>
        <v>5</v>
      </c>
      <c r="BW49">
        <f t="shared" ref="BW49" si="906">WEEKDAY(BW48)</f>
        <v>6</v>
      </c>
      <c r="BX49">
        <f t="shared" ref="BX49" si="907">WEEKDAY(BX48)</f>
        <v>7</v>
      </c>
      <c r="BY49">
        <f t="shared" ref="BY49" si="908">WEEKDAY(BY48)</f>
        <v>1</v>
      </c>
      <c r="BZ49">
        <f t="shared" ref="BZ49" si="909">WEEKDAY(BZ48)</f>
        <v>2</v>
      </c>
    </row>
    <row r="50" spans="1:78" ht="20.25" customHeight="1" x14ac:dyDescent="0.15">
      <c r="A50" s="49"/>
      <c r="B50" s="52" t="s">
        <v>42</v>
      </c>
      <c r="C50" s="50" t="str">
        <f>IFERROR(IF(AP50&lt;($Y$61/100),"×","○"),"")</f>
        <v/>
      </c>
      <c r="D50" s="81" t="s">
        <v>24</v>
      </c>
      <c r="E50" s="82"/>
      <c r="F50" s="83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88" t="s">
        <v>21</v>
      </c>
      <c r="AM50" s="89"/>
      <c r="AN50" s="89"/>
      <c r="AO50" s="89"/>
      <c r="AP50" s="79" t="e">
        <f t="shared" ref="AP50" si="910">AP49/AP48</f>
        <v>#DIV/0!</v>
      </c>
      <c r="AQ50" s="80"/>
      <c r="AR50">
        <f>IF(C50="×",1,0)</f>
        <v>0</v>
      </c>
    </row>
    <row r="51" spans="1:78" ht="20.25" customHeight="1" thickBot="1" x14ac:dyDescent="0.2">
      <c r="A51" s="57"/>
      <c r="B51" s="53" t="s">
        <v>43</v>
      </c>
      <c r="C51" s="51" t="str">
        <f>IF(AP51=0,"",IF(AP49&lt;AP51,"×","○"))</f>
        <v/>
      </c>
      <c r="D51" s="97" t="s">
        <v>25</v>
      </c>
      <c r="E51" s="98"/>
      <c r="F51" s="99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11"/>
      <c r="AJ51" s="11"/>
      <c r="AK51" s="12"/>
      <c r="AL51" s="84" t="s">
        <v>33</v>
      </c>
      <c r="AM51" s="85"/>
      <c r="AN51" s="85"/>
      <c r="AO51" s="85"/>
      <c r="AP51" s="120">
        <f>COUNTIFS(G49:AK49,7,G51:AK51,"作")+COUNTIFS(G49:AK49,7,G51:AK51,"天")+COUNTIFS(G49:AK49,7,G51:AK51,"閉")+COUNTIFS(G49:AK49,1,G51:AK51,"作")+COUNTIFS(G49:AK49,1,G51:AK51,"天")+COUNTIFS(G49:AK49,1,G51:AK51,"閉")</f>
        <v>0</v>
      </c>
      <c r="AQ51" s="121"/>
      <c r="AR51">
        <f>IF(C51="×",1,0)</f>
        <v>0</v>
      </c>
      <c r="AS51">
        <f>IF(A48="","",IF(AR50=0,0,IF(AR51=0,0,1)))</f>
        <v>0</v>
      </c>
    </row>
    <row r="52" spans="1:78" ht="20.25" customHeight="1" x14ac:dyDescent="0.15">
      <c r="A52" s="73" t="str">
        <f>IF($E$5&lt;AV52,"",TEXT(EDATE($E$4,11),"ggge年m月"))</f>
        <v>令和7年3月</v>
      </c>
      <c r="B52" s="74"/>
      <c r="C52" s="75"/>
      <c r="D52" s="92" t="s">
        <v>7</v>
      </c>
      <c r="E52" s="93"/>
      <c r="F52" s="94"/>
      <c r="G52" s="5">
        <f>IF($E$4&gt;AV52,"",IF($E$5&lt;AV52,"",DAY(AV52)))</f>
        <v>1</v>
      </c>
      <c r="H52" s="5">
        <f>IF($E$4&gt;AW52,"",IF($E$5&lt;AW52,"",DAY(AW52)))</f>
        <v>2</v>
      </c>
      <c r="I52" s="5">
        <f t="shared" ref="I52" si="911">IF($E$4&gt;AX52,"",IF($E$5&lt;AX52,"",DAY(AX52)))</f>
        <v>3</v>
      </c>
      <c r="J52" s="5">
        <f t="shared" ref="J52" si="912">IF($E$4&gt;AY52,"",IF($E$5&lt;AY52,"",DAY(AY52)))</f>
        <v>4</v>
      </c>
      <c r="K52" s="5">
        <f t="shared" ref="K52" si="913">IF($E$4&gt;AZ52,"",IF($E$5&lt;AZ52,"",DAY(AZ52)))</f>
        <v>5</v>
      </c>
      <c r="L52" s="41">
        <f t="shared" ref="L52" si="914">IF($E$4&gt;BA52,"",IF($E$5&lt;BA52,"",DAY(BA52)))</f>
        <v>6</v>
      </c>
      <c r="M52" s="41">
        <f t="shared" ref="M52" si="915">IF($E$4&gt;BB52,"",IF($E$5&lt;BB52,"",DAY(BB52)))</f>
        <v>7</v>
      </c>
      <c r="N52" s="16">
        <f t="shared" ref="N52" si="916">IF($E$4&gt;BC52,"",IF($E$5&lt;BC52,"",DAY(BC52)))</f>
        <v>8</v>
      </c>
      <c r="O52" s="16">
        <f t="shared" ref="O52" si="917">IF($E$4&gt;BD52,"",IF($E$5&lt;BD52,"",DAY(BD52)))</f>
        <v>9</v>
      </c>
      <c r="P52" s="16">
        <f t="shared" ref="P52" si="918">IF($E$4&gt;BE52,"",IF($E$5&lt;BE52,"",DAY(BE52)))</f>
        <v>10</v>
      </c>
      <c r="Q52" s="16">
        <f t="shared" ref="Q52" si="919">IF($E$4&gt;BF52,"",IF($E$5&lt;BF52,"",DAY(BF52)))</f>
        <v>11</v>
      </c>
      <c r="R52" s="16">
        <f t="shared" ref="R52" si="920">IF($E$4&gt;BG52,"",IF($E$5&lt;BG52,"",DAY(BG52)))</f>
        <v>12</v>
      </c>
      <c r="S52" s="41">
        <f t="shared" ref="S52" si="921">IF($E$4&gt;BH52,"",IF($E$5&lt;BH52,"",DAY(BH52)))</f>
        <v>13</v>
      </c>
      <c r="T52" s="41">
        <f t="shared" ref="T52" si="922">IF($E$4&gt;BI52,"",IF($E$5&lt;BI52,"",DAY(BI52)))</f>
        <v>14</v>
      </c>
      <c r="U52" s="16" t="str">
        <f t="shared" ref="U52" si="923">IF($E$4&gt;BJ52,"",IF($E$5&lt;BJ52,"",DAY(BJ52)))</f>
        <v/>
      </c>
      <c r="V52" s="16" t="str">
        <f t="shared" ref="V52" si="924">IF($E$4&gt;BK52,"",IF($E$5&lt;BK52,"",DAY(BK52)))</f>
        <v/>
      </c>
      <c r="W52" s="16" t="str">
        <f t="shared" ref="W52" si="925">IF($E$4&gt;BL52,"",IF($E$5&lt;BL52,"",DAY(BL52)))</f>
        <v/>
      </c>
      <c r="X52" s="16" t="str">
        <f t="shared" ref="X52" si="926">IF($E$4&gt;BM52,"",IF($E$5&lt;BM52,"",DAY(BM52)))</f>
        <v/>
      </c>
      <c r="Y52" s="16" t="str">
        <f t="shared" ref="Y52" si="927">IF($E$4&gt;BN52,"",IF($E$5&lt;BN52,"",DAY(BN52)))</f>
        <v/>
      </c>
      <c r="Z52" s="41" t="str">
        <f t="shared" ref="Z52" si="928">IF($E$4&gt;BO52,"",IF($E$5&lt;BO52,"",DAY(BO52)))</f>
        <v/>
      </c>
      <c r="AA52" s="41" t="str">
        <f t="shared" ref="AA52" si="929">IF($E$4&gt;BP52,"",IF($E$5&lt;BP52,"",DAY(BP52)))</f>
        <v/>
      </c>
      <c r="AB52" s="16" t="str">
        <f t="shared" ref="AB52" si="930">IF($E$4&gt;BQ52,"",IF($E$5&lt;BQ52,"",DAY(BQ52)))</f>
        <v/>
      </c>
      <c r="AC52" s="16" t="str">
        <f t="shared" ref="AC52" si="931">IF($E$4&gt;BR52,"",IF($E$5&lt;BR52,"",DAY(BR52)))</f>
        <v/>
      </c>
      <c r="AD52" s="16" t="str">
        <f t="shared" ref="AD52" si="932">IF($E$4&gt;BS52,"",IF($E$5&lt;BS52,"",DAY(BS52)))</f>
        <v/>
      </c>
      <c r="AE52" s="16" t="str">
        <f t="shared" ref="AE52" si="933">IF($E$4&gt;BT52,"",IF($E$5&lt;BT52,"",DAY(BT52)))</f>
        <v/>
      </c>
      <c r="AF52" s="16" t="str">
        <f t="shared" ref="AF52" si="934">IF($E$4&gt;BU52,"",IF($E$5&lt;BU52,"",DAY(BU52)))</f>
        <v/>
      </c>
      <c r="AG52" s="41" t="str">
        <f t="shared" ref="AG52" si="935">IF($E$4&gt;BV52,"",IF($E$5&lt;BV52,"",DAY(BV52)))</f>
        <v/>
      </c>
      <c r="AH52" s="41" t="str">
        <f t="shared" ref="AH52" si="936">IF($E$4&gt;BW52,"",IF($E$5&lt;BW52,"",DAY(BW52)))</f>
        <v/>
      </c>
      <c r="AI52" s="41" t="str">
        <f>IF($E$4&gt;BX52,"",IF($E$5&lt;BX52,"",IF(MONTH(BW52)&lt;&gt;MONTH(BX52),"",DAY(BX52))))</f>
        <v/>
      </c>
      <c r="AJ52" s="5" t="str">
        <f>IF($E$4&gt;BY52,"",IF($E$5&lt;BY52,"",IF(MONTH(BW52)&lt;&gt;MONTH(BY52),"",DAY(BY52))))</f>
        <v/>
      </c>
      <c r="AK52" s="13" t="str">
        <f>IF($E$4&gt;BZ52,"",IF($E$5&lt;BZ52,"",IF(MONTH(BW52)&lt;&gt;MONTH(BZ52),"",DAY(BZ52))))</f>
        <v/>
      </c>
      <c r="AL52" s="88" t="s">
        <v>11</v>
      </c>
      <c r="AM52" s="89"/>
      <c r="AN52" s="89"/>
      <c r="AO52" s="89"/>
      <c r="AP52" s="95">
        <f>COUNTIF(G54:AK54,"工")+COUNTIF(G54:AK54,"休")+COUNTIFS(G54:AK54,"外",G55:AK55,"作")+COUNTIFS(G54:AK54,"外",G55:AK55,"天")+COUNTIFS(G54:AK54,"外",G55:AK55,"閉")</f>
        <v>0</v>
      </c>
      <c r="AQ52" s="96"/>
      <c r="AU52" s="42"/>
      <c r="AV52" s="45">
        <f>EDATE(AV48,1)</f>
        <v>45717</v>
      </c>
      <c r="AW52" s="45">
        <f>AV52+1</f>
        <v>45718</v>
      </c>
      <c r="AX52" s="45">
        <f t="shared" ref="AX52:BZ52" si="937">AW52+1</f>
        <v>45719</v>
      </c>
      <c r="AY52" s="45">
        <f t="shared" si="937"/>
        <v>45720</v>
      </c>
      <c r="AZ52" s="45">
        <f t="shared" si="937"/>
        <v>45721</v>
      </c>
      <c r="BA52" s="45">
        <f t="shared" si="937"/>
        <v>45722</v>
      </c>
      <c r="BB52" s="45">
        <f t="shared" si="937"/>
        <v>45723</v>
      </c>
      <c r="BC52" s="45">
        <f t="shared" si="937"/>
        <v>45724</v>
      </c>
      <c r="BD52" s="45">
        <f t="shared" si="937"/>
        <v>45725</v>
      </c>
      <c r="BE52" s="45">
        <f t="shared" si="937"/>
        <v>45726</v>
      </c>
      <c r="BF52" s="45">
        <f t="shared" si="937"/>
        <v>45727</v>
      </c>
      <c r="BG52" s="45">
        <f t="shared" si="937"/>
        <v>45728</v>
      </c>
      <c r="BH52" s="45">
        <f t="shared" si="937"/>
        <v>45729</v>
      </c>
      <c r="BI52" s="45">
        <f t="shared" si="937"/>
        <v>45730</v>
      </c>
      <c r="BJ52" s="45">
        <f t="shared" si="937"/>
        <v>45731</v>
      </c>
      <c r="BK52" s="45">
        <f t="shared" si="937"/>
        <v>45732</v>
      </c>
      <c r="BL52" s="45">
        <f t="shared" si="937"/>
        <v>45733</v>
      </c>
      <c r="BM52" s="45">
        <f t="shared" si="937"/>
        <v>45734</v>
      </c>
      <c r="BN52" s="45">
        <f t="shared" si="937"/>
        <v>45735</v>
      </c>
      <c r="BO52" s="45">
        <f t="shared" si="937"/>
        <v>45736</v>
      </c>
      <c r="BP52" s="45">
        <f t="shared" si="937"/>
        <v>45737</v>
      </c>
      <c r="BQ52" s="45">
        <f t="shared" si="937"/>
        <v>45738</v>
      </c>
      <c r="BR52" s="45">
        <f t="shared" si="937"/>
        <v>45739</v>
      </c>
      <c r="BS52" s="45">
        <f t="shared" si="937"/>
        <v>45740</v>
      </c>
      <c r="BT52" s="45">
        <f t="shared" si="937"/>
        <v>45741</v>
      </c>
      <c r="BU52" s="45">
        <f t="shared" si="937"/>
        <v>45742</v>
      </c>
      <c r="BV52" s="45">
        <f t="shared" si="937"/>
        <v>45743</v>
      </c>
      <c r="BW52" s="45">
        <f t="shared" si="937"/>
        <v>45744</v>
      </c>
      <c r="BX52" s="45">
        <f t="shared" si="937"/>
        <v>45745</v>
      </c>
      <c r="BY52" s="45">
        <f t="shared" si="937"/>
        <v>45746</v>
      </c>
      <c r="BZ52" s="45">
        <f t="shared" si="937"/>
        <v>45747</v>
      </c>
    </row>
    <row r="53" spans="1:78" ht="20.25" customHeight="1" x14ac:dyDescent="0.15">
      <c r="A53" s="76"/>
      <c r="B53" s="77"/>
      <c r="C53" s="78"/>
      <c r="D53" s="81" t="s">
        <v>6</v>
      </c>
      <c r="E53" s="82"/>
      <c r="F53" s="83"/>
      <c r="G53" s="43">
        <f>IF(G52="","",WEEKDAY(AV52))</f>
        <v>7</v>
      </c>
      <c r="H53" s="43">
        <f t="shared" ref="H53" si="938">IF(H52="","",WEEKDAY(AW52))</f>
        <v>1</v>
      </c>
      <c r="I53" s="43">
        <f t="shared" ref="I53" si="939">IF(I52="","",WEEKDAY(AX52))</f>
        <v>2</v>
      </c>
      <c r="J53" s="43">
        <f t="shared" ref="J53" si="940">IF(J52="","",WEEKDAY(AY52))</f>
        <v>3</v>
      </c>
      <c r="K53" s="43">
        <f t="shared" ref="K53" si="941">IF(K52="","",WEEKDAY(AZ52))</f>
        <v>4</v>
      </c>
      <c r="L53" s="47">
        <f t="shared" ref="L53" si="942">IF(L52="","",WEEKDAY(BA52))</f>
        <v>5</v>
      </c>
      <c r="M53" s="47">
        <f t="shared" ref="M53" si="943">IF(M52="","",WEEKDAY(BB52))</f>
        <v>6</v>
      </c>
      <c r="N53" s="43">
        <f t="shared" ref="N53" si="944">IF(N52="","",WEEKDAY(BC52))</f>
        <v>7</v>
      </c>
      <c r="O53" s="43">
        <f t="shared" ref="O53" si="945">IF(O52="","",WEEKDAY(BD52))</f>
        <v>1</v>
      </c>
      <c r="P53" s="43">
        <f t="shared" ref="P53" si="946">IF(P52="","",WEEKDAY(BE52))</f>
        <v>2</v>
      </c>
      <c r="Q53" s="43">
        <f t="shared" ref="Q53" si="947">IF(Q52="","",WEEKDAY(BF52))</f>
        <v>3</v>
      </c>
      <c r="R53" s="43">
        <f t="shared" ref="R53" si="948">IF(R52="","",WEEKDAY(BG52))</f>
        <v>4</v>
      </c>
      <c r="S53" s="47">
        <f t="shared" ref="S53" si="949">IF(S52="","",WEEKDAY(BH52))</f>
        <v>5</v>
      </c>
      <c r="T53" s="47">
        <f t="shared" ref="T53" si="950">IF(T52="","",WEEKDAY(BI52))</f>
        <v>6</v>
      </c>
      <c r="U53" s="43" t="str">
        <f t="shared" ref="U53" si="951">IF(U52="","",WEEKDAY(BJ52))</f>
        <v/>
      </c>
      <c r="V53" s="43" t="str">
        <f t="shared" ref="V53" si="952">IF(V52="","",WEEKDAY(BK52))</f>
        <v/>
      </c>
      <c r="W53" s="43" t="str">
        <f t="shared" ref="W53" si="953">IF(W52="","",WEEKDAY(BL52))</f>
        <v/>
      </c>
      <c r="X53" s="43" t="str">
        <f t="shared" ref="X53" si="954">IF(X52="","",WEEKDAY(BM52))</f>
        <v/>
      </c>
      <c r="Y53" s="43" t="str">
        <f t="shared" ref="Y53" si="955">IF(Y52="","",WEEKDAY(BN52))</f>
        <v/>
      </c>
      <c r="Z53" s="47" t="str">
        <f t="shared" ref="Z53" si="956">IF(Z52="","",WEEKDAY(BO52))</f>
        <v/>
      </c>
      <c r="AA53" s="47" t="str">
        <f t="shared" ref="AA53" si="957">IF(AA52="","",WEEKDAY(BP52))</f>
        <v/>
      </c>
      <c r="AB53" s="43" t="str">
        <f t="shared" ref="AB53" si="958">IF(AB52="","",WEEKDAY(BQ52))</f>
        <v/>
      </c>
      <c r="AC53" s="43" t="str">
        <f t="shared" ref="AC53" si="959">IF(AC52="","",WEEKDAY(BR52))</f>
        <v/>
      </c>
      <c r="AD53" s="43" t="str">
        <f t="shared" ref="AD53" si="960">IF(AD52="","",WEEKDAY(BS52))</f>
        <v/>
      </c>
      <c r="AE53" s="43" t="str">
        <f t="shared" ref="AE53" si="961">IF(AE52="","",WEEKDAY(BT52))</f>
        <v/>
      </c>
      <c r="AF53" s="43" t="str">
        <f t="shared" ref="AF53" si="962">IF(AF52="","",WEEKDAY(BU52))</f>
        <v/>
      </c>
      <c r="AG53" s="47" t="str">
        <f t="shared" ref="AG53" si="963">IF(AG52="","",WEEKDAY(BV52))</f>
        <v/>
      </c>
      <c r="AH53" s="47" t="str">
        <f t="shared" ref="AH53" si="964">IF(AH52="","",WEEKDAY(BW52))</f>
        <v/>
      </c>
      <c r="AI53" s="47" t="str">
        <f t="shared" ref="AI53" si="965">IF(AI52="","",WEEKDAY(BX52))</f>
        <v/>
      </c>
      <c r="AJ53" s="43" t="str">
        <f t="shared" ref="AJ53" si="966">IF(AJ52="","",WEEKDAY(BY52))</f>
        <v/>
      </c>
      <c r="AK53" s="46" t="str">
        <f t="shared" ref="AK53" si="967">IF(AK52="","",WEEKDAY(BZ52))</f>
        <v/>
      </c>
      <c r="AL53" s="88" t="s">
        <v>8</v>
      </c>
      <c r="AM53" s="89"/>
      <c r="AN53" s="89"/>
      <c r="AO53" s="89"/>
      <c r="AP53" s="90">
        <f t="shared" ref="AP53" si="968">COUNTIF(G55:AK55,"閉")+COUNTIF(G55:AK55,"天")</f>
        <v>0</v>
      </c>
      <c r="AQ53" s="91"/>
      <c r="AV53">
        <f>WEEKDAY(AV52)</f>
        <v>7</v>
      </c>
      <c r="AW53">
        <f>WEEKDAY(AW52)</f>
        <v>1</v>
      </c>
      <c r="AX53">
        <f t="shared" ref="AX53" si="969">WEEKDAY(AX52)</f>
        <v>2</v>
      </c>
      <c r="AY53">
        <f t="shared" ref="AY53" si="970">WEEKDAY(AY52)</f>
        <v>3</v>
      </c>
      <c r="AZ53">
        <f t="shared" ref="AZ53" si="971">WEEKDAY(AZ52)</f>
        <v>4</v>
      </c>
      <c r="BA53">
        <f t="shared" ref="BA53" si="972">WEEKDAY(BA52)</f>
        <v>5</v>
      </c>
      <c r="BB53">
        <f t="shared" ref="BB53" si="973">WEEKDAY(BB52)</f>
        <v>6</v>
      </c>
      <c r="BC53">
        <f t="shared" ref="BC53" si="974">WEEKDAY(BC52)</f>
        <v>7</v>
      </c>
      <c r="BD53">
        <f t="shared" ref="BD53" si="975">WEEKDAY(BD52)</f>
        <v>1</v>
      </c>
      <c r="BE53">
        <f t="shared" ref="BE53" si="976">WEEKDAY(BE52)</f>
        <v>2</v>
      </c>
      <c r="BF53">
        <f t="shared" ref="BF53" si="977">WEEKDAY(BF52)</f>
        <v>3</v>
      </c>
      <c r="BG53">
        <f t="shared" ref="BG53" si="978">WEEKDAY(BG52)</f>
        <v>4</v>
      </c>
      <c r="BH53">
        <f t="shared" ref="BH53" si="979">WEEKDAY(BH52)</f>
        <v>5</v>
      </c>
      <c r="BI53">
        <f t="shared" ref="BI53" si="980">WEEKDAY(BI52)</f>
        <v>6</v>
      </c>
      <c r="BJ53">
        <f t="shared" ref="BJ53" si="981">WEEKDAY(BJ52)</f>
        <v>7</v>
      </c>
      <c r="BK53">
        <f t="shared" ref="BK53" si="982">WEEKDAY(BK52)</f>
        <v>1</v>
      </c>
      <c r="BL53">
        <f t="shared" ref="BL53" si="983">WEEKDAY(BL52)</f>
        <v>2</v>
      </c>
      <c r="BM53">
        <f t="shared" ref="BM53" si="984">WEEKDAY(BM52)</f>
        <v>3</v>
      </c>
      <c r="BN53">
        <f t="shared" ref="BN53" si="985">WEEKDAY(BN52)</f>
        <v>4</v>
      </c>
      <c r="BO53">
        <f t="shared" ref="BO53" si="986">WEEKDAY(BO52)</f>
        <v>5</v>
      </c>
      <c r="BP53">
        <f t="shared" ref="BP53" si="987">WEEKDAY(BP52)</f>
        <v>6</v>
      </c>
      <c r="BQ53">
        <f t="shared" ref="BQ53" si="988">WEEKDAY(BQ52)</f>
        <v>7</v>
      </c>
      <c r="BR53">
        <f t="shared" ref="BR53" si="989">WEEKDAY(BR52)</f>
        <v>1</v>
      </c>
      <c r="BS53">
        <f t="shared" ref="BS53" si="990">WEEKDAY(BS52)</f>
        <v>2</v>
      </c>
      <c r="BT53">
        <f t="shared" ref="BT53" si="991">WEEKDAY(BT52)</f>
        <v>3</v>
      </c>
      <c r="BU53">
        <f t="shared" ref="BU53" si="992">WEEKDAY(BU52)</f>
        <v>4</v>
      </c>
      <c r="BV53">
        <f t="shared" ref="BV53" si="993">WEEKDAY(BV52)</f>
        <v>5</v>
      </c>
      <c r="BW53">
        <f t="shared" ref="BW53" si="994">WEEKDAY(BW52)</f>
        <v>6</v>
      </c>
      <c r="BX53">
        <f t="shared" ref="BX53" si="995">WEEKDAY(BX52)</f>
        <v>7</v>
      </c>
      <c r="BY53">
        <f t="shared" ref="BY53" si="996">WEEKDAY(BY52)</f>
        <v>1</v>
      </c>
      <c r="BZ53">
        <f t="shared" ref="BZ53" si="997">WEEKDAY(BZ52)</f>
        <v>2</v>
      </c>
    </row>
    <row r="54" spans="1:78" ht="20.25" customHeight="1" x14ac:dyDescent="0.15">
      <c r="A54" s="49"/>
      <c r="B54" s="52" t="s">
        <v>42</v>
      </c>
      <c r="C54" s="50" t="str">
        <f>IFERROR(IF(AP54&lt;($Y$61/100),"×","○"),"")</f>
        <v/>
      </c>
      <c r="D54" s="81" t="s">
        <v>24</v>
      </c>
      <c r="E54" s="82"/>
      <c r="F54" s="83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88" t="s">
        <v>21</v>
      </c>
      <c r="AM54" s="89"/>
      <c r="AN54" s="89"/>
      <c r="AO54" s="89"/>
      <c r="AP54" s="79" t="e">
        <f t="shared" ref="AP54" si="998">AP53/AP52</f>
        <v>#DIV/0!</v>
      </c>
      <c r="AQ54" s="80"/>
      <c r="AR54">
        <f>IF(C54="×",1,0)</f>
        <v>0</v>
      </c>
    </row>
    <row r="55" spans="1:78" ht="20.25" customHeight="1" thickBot="1" x14ac:dyDescent="0.2">
      <c r="A55" s="54"/>
      <c r="B55" s="53" t="s">
        <v>43</v>
      </c>
      <c r="C55" s="51" t="str">
        <f>IF(AP55=0,"",IF(AP53&lt;AP55,"×","○"))</f>
        <v/>
      </c>
      <c r="D55" s="97" t="s">
        <v>25</v>
      </c>
      <c r="E55" s="98"/>
      <c r="F55" s="99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84" t="s">
        <v>33</v>
      </c>
      <c r="AM55" s="85"/>
      <c r="AN55" s="85"/>
      <c r="AO55" s="85"/>
      <c r="AP55" s="120">
        <f>COUNTIFS(G53:AK53,7,G55:AK55,"作")+COUNTIFS(G53:AK53,7,G55:AK55,"天")+COUNTIFS(G53:AK53,7,G55:AK55,"閉")+COUNTIFS(G53:AK53,1,G55:AK55,"作")+COUNTIFS(G53:AK53,1,G55:AK55,"天")+COUNTIFS(G53:AK53,1,G55:AK55,"閉")</f>
        <v>0</v>
      </c>
      <c r="AQ55" s="121"/>
      <c r="AR55">
        <f>IF(C55="×",1,0)</f>
        <v>0</v>
      </c>
      <c r="AS55">
        <f>IF(A52="","",IF(AR54=0,0,IF(AR55=0,0,1)))</f>
        <v>0</v>
      </c>
    </row>
    <row r="56" spans="1:78" s="32" customFormat="1" ht="15" thickBot="1" x14ac:dyDescent="0.2">
      <c r="A56" s="14"/>
      <c r="B56" s="60"/>
      <c r="G56" s="112"/>
      <c r="H56" s="112"/>
      <c r="I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78" s="32" customFormat="1" ht="15" thickBot="1" x14ac:dyDescent="0.2">
      <c r="A57" s="14"/>
      <c r="B57" s="60" t="s">
        <v>56</v>
      </c>
      <c r="G57" s="59"/>
      <c r="H57" s="66" t="s">
        <v>65</v>
      </c>
      <c r="I57" s="115" t="str">
        <f>IF(F59=0,"達成","未達成")</f>
        <v>達成</v>
      </c>
      <c r="J57" s="116"/>
      <c r="K57" s="117"/>
      <c r="M57" s="55"/>
      <c r="N57" s="55"/>
      <c r="O57" s="55"/>
      <c r="P57" s="60" t="s">
        <v>57</v>
      </c>
      <c r="Q57" s="55"/>
      <c r="R57" s="55"/>
      <c r="S57" s="55"/>
      <c r="T57" s="55"/>
      <c r="U57" s="55"/>
      <c r="V57" s="55"/>
      <c r="W57" s="55"/>
      <c r="X57" s="55"/>
      <c r="Y57" s="55"/>
      <c r="Z57" s="66" t="s">
        <v>65</v>
      </c>
      <c r="AA57" s="115" t="str">
        <f>IF(I57="達成","達成",IF(Y60&gt;=Y61,"達成",IF(AM60="〇","達成","未達成")))</f>
        <v>達成</v>
      </c>
      <c r="AB57" s="116"/>
      <c r="AC57" s="117"/>
      <c r="AD57" s="55"/>
      <c r="AE57" s="55"/>
      <c r="AF57" s="55"/>
      <c r="AG57" s="55"/>
    </row>
    <row r="58" spans="1:78" s="32" customFormat="1" ht="14.25" x14ac:dyDescent="0.15">
      <c r="A58" s="14"/>
      <c r="B58" s="60" t="s">
        <v>58</v>
      </c>
      <c r="F58" s="32">
        <f>COUNT(AS:AS)</f>
        <v>12</v>
      </c>
      <c r="G58" s="59" t="s">
        <v>59</v>
      </c>
      <c r="H58" s="59"/>
      <c r="I58" s="55"/>
      <c r="M58" s="55"/>
      <c r="N58" s="55"/>
      <c r="O58" s="55"/>
      <c r="P58" s="55"/>
      <c r="Q58" s="32" t="s">
        <v>11</v>
      </c>
      <c r="R58" s="55"/>
      <c r="S58" s="55"/>
      <c r="T58" s="55"/>
      <c r="U58" s="55"/>
      <c r="V58" s="55"/>
      <c r="Y58" s="118">
        <f>SUMIF(AL:AL,Q58,AP:AP)</f>
        <v>0</v>
      </c>
      <c r="Z58" s="118"/>
      <c r="AA58" s="55" t="s">
        <v>61</v>
      </c>
      <c r="AB58" s="55"/>
      <c r="AC58" s="55"/>
      <c r="AD58" s="60" t="s">
        <v>67</v>
      </c>
      <c r="AE58" s="55"/>
      <c r="AM58" s="118">
        <f>SUMIF(AL:AL,AD58,AP:AP)</f>
        <v>0</v>
      </c>
      <c r="AN58" s="118"/>
      <c r="AO58" s="72" t="s">
        <v>10</v>
      </c>
    </row>
    <row r="59" spans="1:78" s="32" customFormat="1" ht="14.25" x14ac:dyDescent="0.15">
      <c r="B59" s="60" t="s">
        <v>60</v>
      </c>
      <c r="F59" s="32">
        <f>SUM(AS:AS)</f>
        <v>0</v>
      </c>
      <c r="G59" s="59" t="s">
        <v>59</v>
      </c>
      <c r="H59" s="61"/>
      <c r="I59" s="33"/>
      <c r="M59" s="33"/>
      <c r="N59" s="33"/>
      <c r="O59" s="33"/>
      <c r="P59" s="33"/>
      <c r="Q59" s="32" t="s">
        <v>9</v>
      </c>
      <c r="R59" s="33"/>
      <c r="S59" s="33"/>
      <c r="T59" s="33"/>
      <c r="U59" s="33"/>
      <c r="V59" s="33"/>
      <c r="Y59" s="118">
        <f>SUMIF(AL:AL,Q59,AP:AP)</f>
        <v>0</v>
      </c>
      <c r="Z59" s="118"/>
      <c r="AA59" s="33" t="s">
        <v>61</v>
      </c>
      <c r="AB59" s="33"/>
      <c r="AC59" s="33"/>
      <c r="AD59" s="32" t="str">
        <f>Q59</f>
        <v>現場閉所日数</v>
      </c>
      <c r="AE59" s="33"/>
      <c r="AK59" s="61"/>
      <c r="AL59" s="61"/>
      <c r="AM59" s="118">
        <f>Y59</f>
        <v>0</v>
      </c>
      <c r="AN59" s="118"/>
      <c r="AO59" s="72" t="s">
        <v>10</v>
      </c>
    </row>
    <row r="60" spans="1:78" s="32" customFormat="1" ht="14.25" x14ac:dyDescent="0.15">
      <c r="B60" s="60"/>
      <c r="G60" s="119"/>
      <c r="H60" s="119"/>
      <c r="I60" s="33"/>
      <c r="J60" s="33"/>
      <c r="K60" s="33"/>
      <c r="L60" s="33"/>
      <c r="Q60" s="60" t="s">
        <v>63</v>
      </c>
      <c r="R60" s="33"/>
      <c r="S60" s="33"/>
      <c r="T60" s="33"/>
      <c r="V60" s="33"/>
      <c r="W60" s="33"/>
      <c r="X60" s="55"/>
      <c r="Y60" s="119" t="e">
        <f>Y59/Y58*100</f>
        <v>#DIV/0!</v>
      </c>
      <c r="Z60" s="119"/>
      <c r="AA60" s="33" t="s">
        <v>62</v>
      </c>
      <c r="AB60" s="33"/>
      <c r="AC60" s="33"/>
      <c r="AD60" s="60" t="s">
        <v>66</v>
      </c>
      <c r="AE60" s="33"/>
      <c r="AF60" s="33"/>
      <c r="AM60" s="118" t="str">
        <f>IF(AM59&gt;=AM58,"〇","×")</f>
        <v>〇</v>
      </c>
      <c r="AN60" s="118"/>
    </row>
    <row r="61" spans="1:78" s="32" customFormat="1" ht="14.25" x14ac:dyDescent="0.15">
      <c r="A61" s="14"/>
      <c r="B61" s="14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60" t="s">
        <v>64</v>
      </c>
      <c r="R61" s="55"/>
      <c r="S61" s="55"/>
      <c r="T61" s="55"/>
      <c r="V61" s="55"/>
      <c r="W61" s="55"/>
      <c r="Y61" s="119">
        <v>28.5</v>
      </c>
      <c r="Z61" s="119"/>
      <c r="AA61" s="55" t="s">
        <v>62</v>
      </c>
      <c r="AB61" s="33"/>
      <c r="AC61" s="33"/>
      <c r="AD61" s="33"/>
      <c r="AE61" s="33"/>
      <c r="AF61" s="33"/>
      <c r="AG61" s="33"/>
    </row>
  </sheetData>
  <mergeCells count="178">
    <mergeCell ref="AL12:AO12"/>
    <mergeCell ref="AP12:AQ12"/>
    <mergeCell ref="G56:H56"/>
    <mergeCell ref="E4:J4"/>
    <mergeCell ref="E5:J5"/>
    <mergeCell ref="AL10:AO10"/>
    <mergeCell ref="AL11:AO11"/>
    <mergeCell ref="AP10:AQ10"/>
    <mergeCell ref="AP11:AQ11"/>
    <mergeCell ref="AL14:AO14"/>
    <mergeCell ref="AP14:AQ14"/>
    <mergeCell ref="AL15:AO15"/>
    <mergeCell ref="AP15:AQ15"/>
    <mergeCell ref="AL13:AO13"/>
    <mergeCell ref="AP13:AQ13"/>
    <mergeCell ref="E6:AA6"/>
    <mergeCell ref="D18:F18"/>
    <mergeCell ref="D19:F19"/>
    <mergeCell ref="AL18:AO18"/>
    <mergeCell ref="AP18:AQ18"/>
    <mergeCell ref="AL19:AO19"/>
    <mergeCell ref="AP19:AQ19"/>
    <mergeCell ref="AL17:AO17"/>
    <mergeCell ref="AP17:AQ17"/>
    <mergeCell ref="AC3:AI3"/>
    <mergeCell ref="AJ3:AP3"/>
    <mergeCell ref="AD5:AI5"/>
    <mergeCell ref="AD6:AI6"/>
    <mergeCell ref="AK4:AP4"/>
    <mergeCell ref="AK5:AP5"/>
    <mergeCell ref="AK6:AP6"/>
    <mergeCell ref="AL9:AO9"/>
    <mergeCell ref="AP9:AQ9"/>
    <mergeCell ref="AL8:AO8"/>
    <mergeCell ref="AP8:AQ8"/>
    <mergeCell ref="A16:C17"/>
    <mergeCell ref="E3:AA3"/>
    <mergeCell ref="A8:C9"/>
    <mergeCell ref="D12:F12"/>
    <mergeCell ref="D13:F13"/>
    <mergeCell ref="D14:F14"/>
    <mergeCell ref="D15:F15"/>
    <mergeCell ref="D8:F8"/>
    <mergeCell ref="D9:F9"/>
    <mergeCell ref="D10:F10"/>
    <mergeCell ref="D11:F11"/>
    <mergeCell ref="A12:C13"/>
    <mergeCell ref="D16:F16"/>
    <mergeCell ref="D17:F17"/>
    <mergeCell ref="AL16:AO16"/>
    <mergeCell ref="AP16:AQ16"/>
    <mergeCell ref="D20:F20"/>
    <mergeCell ref="D21:F21"/>
    <mergeCell ref="D22:F22"/>
    <mergeCell ref="AL22:AO22"/>
    <mergeCell ref="AP22:AQ22"/>
    <mergeCell ref="D23:F23"/>
    <mergeCell ref="AL23:AO23"/>
    <mergeCell ref="AP23:AQ23"/>
    <mergeCell ref="AL21:AO21"/>
    <mergeCell ref="AP21:AQ21"/>
    <mergeCell ref="AL20:AO20"/>
    <mergeCell ref="AP20:AQ20"/>
    <mergeCell ref="AL31:AO31"/>
    <mergeCell ref="AP31:AQ31"/>
    <mergeCell ref="AL29:AO29"/>
    <mergeCell ref="AP29:AQ29"/>
    <mergeCell ref="AL28:AO28"/>
    <mergeCell ref="AP28:AQ28"/>
    <mergeCell ref="A20:C21"/>
    <mergeCell ref="D24:F24"/>
    <mergeCell ref="D25:F25"/>
    <mergeCell ref="D26:F26"/>
    <mergeCell ref="AL26:AO26"/>
    <mergeCell ref="AP26:AQ26"/>
    <mergeCell ref="D27:F27"/>
    <mergeCell ref="AL27:AO27"/>
    <mergeCell ref="AP27:AQ27"/>
    <mergeCell ref="AL25:AO25"/>
    <mergeCell ref="AP25:AQ25"/>
    <mergeCell ref="AL24:AO24"/>
    <mergeCell ref="AP24:AQ24"/>
    <mergeCell ref="A24:C25"/>
    <mergeCell ref="AL37:AO37"/>
    <mergeCell ref="AP37:AQ37"/>
    <mergeCell ref="AL36:AO36"/>
    <mergeCell ref="AP36:AQ36"/>
    <mergeCell ref="A28:C29"/>
    <mergeCell ref="D32:F32"/>
    <mergeCell ref="D33:F33"/>
    <mergeCell ref="D34:F34"/>
    <mergeCell ref="AL34:AO34"/>
    <mergeCell ref="AP34:AQ34"/>
    <mergeCell ref="D35:F35"/>
    <mergeCell ref="AL35:AO35"/>
    <mergeCell ref="AP35:AQ35"/>
    <mergeCell ref="AL33:AO33"/>
    <mergeCell ref="AP33:AQ33"/>
    <mergeCell ref="AL32:AO32"/>
    <mergeCell ref="AP32:AQ32"/>
    <mergeCell ref="A32:C33"/>
    <mergeCell ref="D28:F28"/>
    <mergeCell ref="D29:F29"/>
    <mergeCell ref="D30:F30"/>
    <mergeCell ref="AL30:AO30"/>
    <mergeCell ref="AP30:AQ30"/>
    <mergeCell ref="D31:F31"/>
    <mergeCell ref="AL44:AO44"/>
    <mergeCell ref="AP44:AQ44"/>
    <mergeCell ref="A36:C37"/>
    <mergeCell ref="D40:F40"/>
    <mergeCell ref="D41:F41"/>
    <mergeCell ref="D42:F42"/>
    <mergeCell ref="AL42:AO42"/>
    <mergeCell ref="AP42:AQ42"/>
    <mergeCell ref="D43:F43"/>
    <mergeCell ref="AL43:AO43"/>
    <mergeCell ref="AP43:AQ43"/>
    <mergeCell ref="AL41:AO41"/>
    <mergeCell ref="AP41:AQ41"/>
    <mergeCell ref="AL40:AO40"/>
    <mergeCell ref="AP40:AQ40"/>
    <mergeCell ref="A40:C41"/>
    <mergeCell ref="D36:F36"/>
    <mergeCell ref="D37:F37"/>
    <mergeCell ref="D38:F38"/>
    <mergeCell ref="AL38:AO38"/>
    <mergeCell ref="AP38:AQ38"/>
    <mergeCell ref="D39:F39"/>
    <mergeCell ref="AL39:AO39"/>
    <mergeCell ref="AP39:AQ39"/>
    <mergeCell ref="A44:C45"/>
    <mergeCell ref="D48:F48"/>
    <mergeCell ref="D49:F49"/>
    <mergeCell ref="D50:F50"/>
    <mergeCell ref="AL50:AO50"/>
    <mergeCell ref="AP50:AQ50"/>
    <mergeCell ref="D51:F51"/>
    <mergeCell ref="AL51:AO51"/>
    <mergeCell ref="AP51:AQ51"/>
    <mergeCell ref="AL49:AO49"/>
    <mergeCell ref="AP49:AQ49"/>
    <mergeCell ref="AL48:AO48"/>
    <mergeCell ref="AP48:AQ48"/>
    <mergeCell ref="A48:C49"/>
    <mergeCell ref="D44:F44"/>
    <mergeCell ref="D45:F45"/>
    <mergeCell ref="D46:F46"/>
    <mergeCell ref="AL46:AO46"/>
    <mergeCell ref="AP46:AQ46"/>
    <mergeCell ref="D47:F47"/>
    <mergeCell ref="AL47:AO47"/>
    <mergeCell ref="AP47:AQ47"/>
    <mergeCell ref="AL45:AO45"/>
    <mergeCell ref="AP45:AQ45"/>
    <mergeCell ref="AP54:AQ54"/>
    <mergeCell ref="D55:F55"/>
    <mergeCell ref="AL55:AO55"/>
    <mergeCell ref="AP55:AQ55"/>
    <mergeCell ref="AL53:AO53"/>
    <mergeCell ref="AP53:AQ53"/>
    <mergeCell ref="AL52:AO52"/>
    <mergeCell ref="AP52:AQ52"/>
    <mergeCell ref="G60:H60"/>
    <mergeCell ref="I57:K57"/>
    <mergeCell ref="AA57:AC57"/>
    <mergeCell ref="AM58:AN58"/>
    <mergeCell ref="AM59:AN59"/>
    <mergeCell ref="AM60:AN60"/>
    <mergeCell ref="A52:C53"/>
    <mergeCell ref="Y58:Z58"/>
    <mergeCell ref="Y59:Z59"/>
    <mergeCell ref="Y60:Z60"/>
    <mergeCell ref="Y61:Z61"/>
    <mergeCell ref="D52:F52"/>
    <mergeCell ref="D53:F53"/>
    <mergeCell ref="D54:F54"/>
    <mergeCell ref="AL54:AO54"/>
  </mergeCells>
  <phoneticPr fontId="3"/>
  <conditionalFormatting sqref="G11:AK11">
    <cfRule type="containsText" dxfId="513" priority="82" operator="containsText" text="作">
      <formula>NOT(ISERROR(SEARCH("作",G11)))</formula>
    </cfRule>
    <cfRule type="containsText" dxfId="512" priority="507" operator="containsText" text="天">
      <formula>NOT(ISERROR(SEARCH("天",G11)))</formula>
    </cfRule>
    <cfRule type="containsText" dxfId="511" priority="509" operator="containsText" text="閉">
      <formula>NOT(ISERROR(SEARCH("閉",G11)))</formula>
    </cfRule>
  </conditionalFormatting>
  <conditionalFormatting sqref="G10:AK10">
    <cfRule type="containsText" dxfId="510" priority="508" operator="containsText" text="工">
      <formula>NOT(ISERROR(SEARCH("工",G10)))</formula>
    </cfRule>
    <cfRule type="containsText" dxfId="509" priority="510" operator="containsText" text="休">
      <formula>NOT(ISERROR(SEARCH("休",G10)))</formula>
    </cfRule>
  </conditionalFormatting>
  <conditionalFormatting sqref="G15:AK15">
    <cfRule type="containsText" dxfId="508" priority="77" operator="containsText" text="作">
      <formula>NOT(ISERROR(SEARCH("作",G15)))</formula>
    </cfRule>
    <cfRule type="containsText" dxfId="507" priority="78" operator="containsText" text="天">
      <formula>NOT(ISERROR(SEARCH("天",G15)))</formula>
    </cfRule>
    <cfRule type="containsText" dxfId="506" priority="80" operator="containsText" text="閉">
      <formula>NOT(ISERROR(SEARCH("閉",G15)))</formula>
    </cfRule>
  </conditionalFormatting>
  <conditionalFormatting sqref="G14:AK14">
    <cfRule type="containsText" dxfId="505" priority="79" operator="containsText" text="工">
      <formula>NOT(ISERROR(SEARCH("工",G14)))</formula>
    </cfRule>
    <cfRule type="containsText" dxfId="504" priority="81" operator="containsText" text="休">
      <formula>NOT(ISERROR(SEARCH("休",G14)))</formula>
    </cfRule>
  </conditionalFormatting>
  <conditionalFormatting sqref="G19:AK19">
    <cfRule type="containsText" dxfId="503" priority="72" operator="containsText" text="作">
      <formula>NOT(ISERROR(SEARCH("作",G19)))</formula>
    </cfRule>
    <cfRule type="containsText" dxfId="502" priority="73" operator="containsText" text="天">
      <formula>NOT(ISERROR(SEARCH("天",G19)))</formula>
    </cfRule>
    <cfRule type="containsText" dxfId="501" priority="75" operator="containsText" text="閉">
      <formula>NOT(ISERROR(SEARCH("閉",G19)))</formula>
    </cfRule>
  </conditionalFormatting>
  <conditionalFormatting sqref="G18:AK18">
    <cfRule type="containsText" dxfId="500" priority="74" operator="containsText" text="工">
      <formula>NOT(ISERROR(SEARCH("工",G18)))</formula>
    </cfRule>
    <cfRule type="containsText" dxfId="499" priority="76" operator="containsText" text="休">
      <formula>NOT(ISERROR(SEARCH("休",G18)))</formula>
    </cfRule>
  </conditionalFormatting>
  <conditionalFormatting sqref="G23:AK23">
    <cfRule type="containsText" dxfId="498" priority="67" operator="containsText" text="作">
      <formula>NOT(ISERROR(SEARCH("作",G23)))</formula>
    </cfRule>
    <cfRule type="containsText" dxfId="497" priority="68" operator="containsText" text="天">
      <formula>NOT(ISERROR(SEARCH("天",G23)))</formula>
    </cfRule>
    <cfRule type="containsText" dxfId="496" priority="70" operator="containsText" text="閉">
      <formula>NOT(ISERROR(SEARCH("閉",G23)))</formula>
    </cfRule>
  </conditionalFormatting>
  <conditionalFormatting sqref="G22:AK22">
    <cfRule type="containsText" dxfId="495" priority="69" operator="containsText" text="工">
      <formula>NOT(ISERROR(SEARCH("工",G22)))</formula>
    </cfRule>
    <cfRule type="containsText" dxfId="494" priority="71" operator="containsText" text="休">
      <formula>NOT(ISERROR(SEARCH("休",G22)))</formula>
    </cfRule>
  </conditionalFormatting>
  <conditionalFormatting sqref="G27:AK27">
    <cfRule type="containsText" dxfId="493" priority="62" operator="containsText" text="作">
      <formula>NOT(ISERROR(SEARCH("作",G27)))</formula>
    </cfRule>
    <cfRule type="containsText" dxfId="492" priority="63" operator="containsText" text="天">
      <formula>NOT(ISERROR(SEARCH("天",G27)))</formula>
    </cfRule>
    <cfRule type="containsText" dxfId="491" priority="65" operator="containsText" text="閉">
      <formula>NOT(ISERROR(SEARCH("閉",G27)))</formula>
    </cfRule>
  </conditionalFormatting>
  <conditionalFormatting sqref="G26:AK26">
    <cfRule type="containsText" dxfId="490" priority="64" operator="containsText" text="工">
      <formula>NOT(ISERROR(SEARCH("工",G26)))</formula>
    </cfRule>
    <cfRule type="containsText" dxfId="489" priority="66" operator="containsText" text="休">
      <formula>NOT(ISERROR(SEARCH("休",G26)))</formula>
    </cfRule>
  </conditionalFormatting>
  <conditionalFormatting sqref="G31:AK31">
    <cfRule type="containsText" dxfId="488" priority="57" operator="containsText" text="作">
      <formula>NOT(ISERROR(SEARCH("作",G31)))</formula>
    </cfRule>
    <cfRule type="containsText" dxfId="487" priority="58" operator="containsText" text="天">
      <formula>NOT(ISERROR(SEARCH("天",G31)))</formula>
    </cfRule>
    <cfRule type="containsText" dxfId="486" priority="60" operator="containsText" text="閉">
      <formula>NOT(ISERROR(SEARCH("閉",G31)))</formula>
    </cfRule>
  </conditionalFormatting>
  <conditionalFormatting sqref="G30:AK30">
    <cfRule type="containsText" dxfId="485" priority="59" operator="containsText" text="工">
      <formula>NOT(ISERROR(SEARCH("工",G30)))</formula>
    </cfRule>
    <cfRule type="containsText" dxfId="484" priority="61" operator="containsText" text="休">
      <formula>NOT(ISERROR(SEARCH("休",G30)))</formula>
    </cfRule>
  </conditionalFormatting>
  <conditionalFormatting sqref="G35:AK35">
    <cfRule type="containsText" dxfId="483" priority="52" operator="containsText" text="作">
      <formula>NOT(ISERROR(SEARCH("作",G35)))</formula>
    </cfRule>
    <cfRule type="containsText" dxfId="482" priority="53" operator="containsText" text="天">
      <formula>NOT(ISERROR(SEARCH("天",G35)))</formula>
    </cfRule>
    <cfRule type="containsText" dxfId="481" priority="55" operator="containsText" text="閉">
      <formula>NOT(ISERROR(SEARCH("閉",G35)))</formula>
    </cfRule>
  </conditionalFormatting>
  <conditionalFormatting sqref="G34:AK34">
    <cfRule type="containsText" dxfId="480" priority="54" operator="containsText" text="工">
      <formula>NOT(ISERROR(SEARCH("工",G34)))</formula>
    </cfRule>
    <cfRule type="containsText" dxfId="479" priority="56" operator="containsText" text="休">
      <formula>NOT(ISERROR(SEARCH("休",G34)))</formula>
    </cfRule>
  </conditionalFormatting>
  <conditionalFormatting sqref="G39:AK39">
    <cfRule type="containsText" dxfId="478" priority="47" operator="containsText" text="作">
      <formula>NOT(ISERROR(SEARCH("作",G39)))</formula>
    </cfRule>
    <cfRule type="containsText" dxfId="477" priority="48" operator="containsText" text="天">
      <formula>NOT(ISERROR(SEARCH("天",G39)))</formula>
    </cfRule>
    <cfRule type="containsText" dxfId="476" priority="50" operator="containsText" text="閉">
      <formula>NOT(ISERROR(SEARCH("閉",G39)))</formula>
    </cfRule>
  </conditionalFormatting>
  <conditionalFormatting sqref="G38:AK38">
    <cfRule type="containsText" dxfId="475" priority="49" operator="containsText" text="工">
      <formula>NOT(ISERROR(SEARCH("工",G38)))</formula>
    </cfRule>
    <cfRule type="containsText" dxfId="474" priority="51" operator="containsText" text="休">
      <formula>NOT(ISERROR(SEARCH("休",G38)))</formula>
    </cfRule>
  </conditionalFormatting>
  <conditionalFormatting sqref="G43:AK43">
    <cfRule type="containsText" dxfId="473" priority="42" operator="containsText" text="作">
      <formula>NOT(ISERROR(SEARCH("作",G43)))</formula>
    </cfRule>
    <cfRule type="containsText" dxfId="472" priority="43" operator="containsText" text="天">
      <formula>NOT(ISERROR(SEARCH("天",G43)))</formula>
    </cfRule>
    <cfRule type="containsText" dxfId="471" priority="45" operator="containsText" text="閉">
      <formula>NOT(ISERROR(SEARCH("閉",G43)))</formula>
    </cfRule>
  </conditionalFormatting>
  <conditionalFormatting sqref="G42:AK42">
    <cfRule type="containsText" dxfId="470" priority="44" operator="containsText" text="工">
      <formula>NOT(ISERROR(SEARCH("工",G42)))</formula>
    </cfRule>
    <cfRule type="containsText" dxfId="469" priority="46" operator="containsText" text="休">
      <formula>NOT(ISERROR(SEARCH("休",G42)))</formula>
    </cfRule>
  </conditionalFormatting>
  <conditionalFormatting sqref="G47:AK47">
    <cfRule type="containsText" dxfId="468" priority="37" operator="containsText" text="作">
      <formula>NOT(ISERROR(SEARCH("作",G47)))</formula>
    </cfRule>
    <cfRule type="containsText" dxfId="467" priority="38" operator="containsText" text="天">
      <formula>NOT(ISERROR(SEARCH("天",G47)))</formula>
    </cfRule>
    <cfRule type="containsText" dxfId="466" priority="40" operator="containsText" text="閉">
      <formula>NOT(ISERROR(SEARCH("閉",G47)))</formula>
    </cfRule>
  </conditionalFormatting>
  <conditionalFormatting sqref="G46:AK46">
    <cfRule type="containsText" dxfId="465" priority="39" operator="containsText" text="工">
      <formula>NOT(ISERROR(SEARCH("工",G46)))</formula>
    </cfRule>
    <cfRule type="containsText" dxfId="464" priority="41" operator="containsText" text="休">
      <formula>NOT(ISERROR(SEARCH("休",G46)))</formula>
    </cfRule>
  </conditionalFormatting>
  <conditionalFormatting sqref="G51:AK51">
    <cfRule type="containsText" dxfId="463" priority="32" operator="containsText" text="作">
      <formula>NOT(ISERROR(SEARCH("作",G51)))</formula>
    </cfRule>
    <cfRule type="containsText" dxfId="462" priority="33" operator="containsText" text="天">
      <formula>NOT(ISERROR(SEARCH("天",G51)))</formula>
    </cfRule>
    <cfRule type="containsText" dxfId="461" priority="35" operator="containsText" text="閉">
      <formula>NOT(ISERROR(SEARCH("閉",G51)))</formula>
    </cfRule>
  </conditionalFormatting>
  <conditionalFormatting sqref="G50:AK50">
    <cfRule type="containsText" dxfId="460" priority="34" operator="containsText" text="工">
      <formula>NOT(ISERROR(SEARCH("工",G50)))</formula>
    </cfRule>
    <cfRule type="containsText" dxfId="459" priority="36" operator="containsText" text="休">
      <formula>NOT(ISERROR(SEARCH("休",G50)))</formula>
    </cfRule>
  </conditionalFormatting>
  <conditionalFormatting sqref="G55:AK55">
    <cfRule type="containsText" dxfId="458" priority="27" operator="containsText" text="作">
      <formula>NOT(ISERROR(SEARCH("作",G55)))</formula>
    </cfRule>
    <cfRule type="containsText" dxfId="457" priority="28" operator="containsText" text="天">
      <formula>NOT(ISERROR(SEARCH("天",G55)))</formula>
    </cfRule>
    <cfRule type="containsText" dxfId="456" priority="30" operator="containsText" text="閉">
      <formula>NOT(ISERROR(SEARCH("閉",G55)))</formula>
    </cfRule>
  </conditionalFormatting>
  <conditionalFormatting sqref="G54:AK54">
    <cfRule type="containsText" dxfId="455" priority="29" operator="containsText" text="工">
      <formula>NOT(ISERROR(SEARCH("工",G54)))</formula>
    </cfRule>
    <cfRule type="containsText" dxfId="454" priority="31" operator="containsText" text="休">
      <formula>NOT(ISERROR(SEARCH("休",G54)))</formula>
    </cfRule>
  </conditionalFormatting>
  <conditionalFormatting sqref="G8:AK9">
    <cfRule type="expression" dxfId="453" priority="25">
      <formula>G$9=1</formula>
    </cfRule>
    <cfRule type="expression" dxfId="452" priority="26">
      <formula>G$9=7</formula>
    </cfRule>
  </conditionalFormatting>
  <conditionalFormatting sqref="G12:AK13">
    <cfRule type="expression" dxfId="451" priority="23">
      <formula>G$13=1</formula>
    </cfRule>
    <cfRule type="expression" dxfId="450" priority="24">
      <formula>G$13=7</formula>
    </cfRule>
  </conditionalFormatting>
  <conditionalFormatting sqref="G16:AK17">
    <cfRule type="expression" dxfId="449" priority="21">
      <formula>G$17=1</formula>
    </cfRule>
    <cfRule type="expression" dxfId="448" priority="22">
      <formula>G$17=7</formula>
    </cfRule>
  </conditionalFormatting>
  <conditionalFormatting sqref="G20:AK21">
    <cfRule type="expression" dxfId="447" priority="19">
      <formula>G$21=1</formula>
    </cfRule>
    <cfRule type="expression" dxfId="446" priority="20">
      <formula>G$21=7</formula>
    </cfRule>
  </conditionalFormatting>
  <conditionalFormatting sqref="G24:AK25">
    <cfRule type="expression" dxfId="445" priority="17">
      <formula>G$25=1</formula>
    </cfRule>
    <cfRule type="expression" dxfId="444" priority="18">
      <formula>G$25=7</formula>
    </cfRule>
  </conditionalFormatting>
  <conditionalFormatting sqref="G28:AK29">
    <cfRule type="expression" dxfId="443" priority="15">
      <formula>G$29=1</formula>
    </cfRule>
    <cfRule type="expression" dxfId="442" priority="16">
      <formula>G$29=7</formula>
    </cfRule>
  </conditionalFormatting>
  <conditionalFormatting sqref="G32:AK33">
    <cfRule type="expression" dxfId="441" priority="13">
      <formula>G$33=1</formula>
    </cfRule>
    <cfRule type="expression" dxfId="440" priority="14">
      <formula>G$33=7</formula>
    </cfRule>
  </conditionalFormatting>
  <conditionalFormatting sqref="G36:AK37">
    <cfRule type="expression" dxfId="439" priority="11">
      <formula>G$37=1</formula>
    </cfRule>
    <cfRule type="expression" dxfId="438" priority="12">
      <formula>G$37=7</formula>
    </cfRule>
  </conditionalFormatting>
  <conditionalFormatting sqref="G40:AK41">
    <cfRule type="expression" dxfId="437" priority="9">
      <formula>G$41=1</formula>
    </cfRule>
    <cfRule type="expression" dxfId="436" priority="10">
      <formula>G$41=7</formula>
    </cfRule>
  </conditionalFormatting>
  <conditionalFormatting sqref="G44:AK45">
    <cfRule type="expression" dxfId="435" priority="7">
      <formula>G$45=1</formula>
    </cfRule>
    <cfRule type="expression" dxfId="434" priority="8">
      <formula>G$45=7</formula>
    </cfRule>
  </conditionalFormatting>
  <conditionalFormatting sqref="G48:AK49">
    <cfRule type="expression" dxfId="433" priority="5">
      <formula>G$49=1</formula>
    </cfRule>
    <cfRule type="expression" dxfId="432" priority="6">
      <formula>G$49=7</formula>
    </cfRule>
  </conditionalFormatting>
  <conditionalFormatting sqref="G52:AK53">
    <cfRule type="expression" dxfId="431" priority="3">
      <formula>G$53=1</formula>
    </cfRule>
    <cfRule type="expression" dxfId="430" priority="4">
      <formula>G$53=7</formula>
    </cfRule>
  </conditionalFormatting>
  <conditionalFormatting sqref="I57:K57 AA57:AC57">
    <cfRule type="cellIs" dxfId="429" priority="1" operator="equal">
      <formula>"未達成"</formula>
    </cfRule>
    <cfRule type="cellIs" dxfId="428" priority="2" operator="equal">
      <formula>"達成"</formula>
    </cfRule>
  </conditionalFormatting>
  <dataValidations count="2">
    <dataValidation type="list" allowBlank="1" showInputMessage="1" showErrorMessage="1" sqref="G11:AK11 G15:AK15 G19:AK19 G23:AK23 G51:AK51 G27:AK27 G31:AK31 G35:AK35 G39:AK39 G43:AK43 G47:AK47 G55:AK55" xr:uid="{33BD5655-97D4-4725-8022-F5C8670546CA}">
      <formula1>"作,天,閉"</formula1>
    </dataValidation>
    <dataValidation type="list" allowBlank="1" showInputMessage="1" showErrorMessage="1" sqref="G26:AK26 G14:AK14 G18:AK18 G22:AK22 G42:AK42 G30:AK30 G34:AK34 G38:AK38 G54:AK54 G46:AK46 G10:AK10 G50:AK50" xr:uid="{E5113DA8-27DC-43F5-8577-8DFD37F1A1A7}">
      <formula1>"工,休,外"</formula1>
    </dataValidation>
  </dataValidations>
  <pageMargins left="0.31496062992125984" right="0.31496062992125984" top="0.74803149606299213" bottom="0.55118110236220474" header="0.31496062992125984" footer="0.31496062992125984"/>
  <pageSetup paperSize="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A66F-1CCE-425A-963F-892553C78CF3}">
  <sheetPr>
    <pageSetUpPr fitToPage="1"/>
  </sheetPr>
  <dimension ref="A1:CG109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7.125" customWidth="1"/>
    <col min="3" max="6" width="5.375" customWidth="1"/>
    <col min="7" max="37" width="3" style="4" customWidth="1"/>
    <col min="38" max="43" width="3" customWidth="1"/>
    <col min="44" max="47" width="3.75" customWidth="1"/>
    <col min="48" max="48" width="4.25" customWidth="1"/>
    <col min="49" max="56" width="4.5" bestFit="1" customWidth="1"/>
    <col min="57" max="77" width="5.5" bestFit="1" customWidth="1"/>
    <col min="78" max="78" width="5.5" customWidth="1"/>
    <col min="79" max="85" width="4.5" bestFit="1" customWidth="1"/>
    <col min="141" max="141" width="9" customWidth="1"/>
  </cols>
  <sheetData>
    <row r="1" spans="1:85" ht="20.25" customHeight="1" x14ac:dyDescent="0.15"/>
    <row r="2" spans="1:85" ht="20.25" customHeight="1" x14ac:dyDescent="0.15">
      <c r="A2" s="1"/>
      <c r="B2" s="1" t="s">
        <v>41</v>
      </c>
      <c r="C2" s="2"/>
      <c r="D2" s="2"/>
      <c r="E2" s="2"/>
      <c r="F2" s="2"/>
      <c r="G2" s="40"/>
      <c r="H2" s="40"/>
      <c r="I2" s="40"/>
      <c r="J2" s="40"/>
      <c r="K2" s="40"/>
      <c r="L2" s="40"/>
    </row>
    <row r="3" spans="1:85" ht="20.25" customHeight="1" x14ac:dyDescent="0.15">
      <c r="A3" s="1"/>
      <c r="B3" s="2" t="s">
        <v>22</v>
      </c>
      <c r="D3" s="2"/>
      <c r="E3" s="101" t="s">
        <v>40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C3" s="81" t="s">
        <v>24</v>
      </c>
      <c r="AD3" s="82"/>
      <c r="AE3" s="82"/>
      <c r="AF3" s="82"/>
      <c r="AG3" s="82"/>
      <c r="AH3" s="82"/>
      <c r="AI3" s="83"/>
      <c r="AJ3" s="82" t="s">
        <v>25</v>
      </c>
      <c r="AK3" s="82"/>
      <c r="AL3" s="82"/>
      <c r="AM3" s="82"/>
      <c r="AN3" s="82"/>
      <c r="AO3" s="82"/>
      <c r="AP3" s="83"/>
    </row>
    <row r="4" spans="1:85" ht="20.25" customHeight="1" x14ac:dyDescent="0.15">
      <c r="A4" s="40"/>
      <c r="B4" s="2" t="s">
        <v>30</v>
      </c>
      <c r="D4" s="2"/>
      <c r="E4" s="122">
        <v>45397</v>
      </c>
      <c r="F4" s="122"/>
      <c r="G4" s="122"/>
      <c r="H4" s="122"/>
      <c r="I4" s="122"/>
      <c r="J4" s="122"/>
      <c r="K4" s="40"/>
      <c r="L4" s="40"/>
      <c r="M4" s="40"/>
      <c r="N4" s="40"/>
      <c r="O4" s="40"/>
      <c r="P4" s="40"/>
      <c r="AC4" s="25" t="s">
        <v>13</v>
      </c>
      <c r="AD4" s="29" t="s">
        <v>29</v>
      </c>
      <c r="AE4" s="64"/>
      <c r="AF4" s="64"/>
      <c r="AG4" s="64"/>
      <c r="AH4" s="64"/>
      <c r="AI4" s="65"/>
      <c r="AJ4" s="62" t="s">
        <v>15</v>
      </c>
      <c r="AK4" s="106" t="s">
        <v>18</v>
      </c>
      <c r="AL4" s="106"/>
      <c r="AM4" s="106"/>
      <c r="AN4" s="106"/>
      <c r="AO4" s="106"/>
      <c r="AP4" s="107"/>
      <c r="AU4" s="42"/>
    </row>
    <row r="5" spans="1:85" ht="20.25" customHeight="1" x14ac:dyDescent="0.15">
      <c r="A5" s="40"/>
      <c r="B5" s="2" t="s">
        <v>31</v>
      </c>
      <c r="D5" s="2"/>
      <c r="E5" s="122">
        <v>46095</v>
      </c>
      <c r="F5" s="122"/>
      <c r="G5" s="122"/>
      <c r="H5" s="122"/>
      <c r="I5" s="122"/>
      <c r="J5" s="122"/>
      <c r="K5" s="40"/>
      <c r="L5" s="10"/>
      <c r="M5" s="40"/>
      <c r="N5" s="40"/>
      <c r="O5" s="40"/>
      <c r="P5" s="40"/>
      <c r="AC5" s="25" t="s">
        <v>14</v>
      </c>
      <c r="AD5" s="102" t="s">
        <v>28</v>
      </c>
      <c r="AE5" s="102"/>
      <c r="AF5" s="102"/>
      <c r="AG5" s="102"/>
      <c r="AH5" s="102"/>
      <c r="AI5" s="103"/>
      <c r="AJ5" s="62" t="s">
        <v>16</v>
      </c>
      <c r="AK5" s="108" t="s">
        <v>19</v>
      </c>
      <c r="AL5" s="108"/>
      <c r="AM5" s="108"/>
      <c r="AN5" s="108"/>
      <c r="AO5" s="108"/>
      <c r="AP5" s="109"/>
      <c r="AU5" s="42"/>
    </row>
    <row r="6" spans="1:85" ht="20.25" customHeight="1" x14ac:dyDescent="0.15">
      <c r="A6" s="40"/>
      <c r="B6" s="2" t="s">
        <v>23</v>
      </c>
      <c r="D6" s="2"/>
      <c r="E6" s="101" t="s">
        <v>39</v>
      </c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C6" s="26" t="s">
        <v>26</v>
      </c>
      <c r="AD6" s="104" t="s">
        <v>27</v>
      </c>
      <c r="AE6" s="104"/>
      <c r="AF6" s="104"/>
      <c r="AG6" s="104"/>
      <c r="AH6" s="104"/>
      <c r="AI6" s="105"/>
      <c r="AJ6" s="56" t="s">
        <v>17</v>
      </c>
      <c r="AK6" s="110" t="s">
        <v>20</v>
      </c>
      <c r="AL6" s="110"/>
      <c r="AM6" s="110"/>
      <c r="AN6" s="110"/>
      <c r="AO6" s="110"/>
      <c r="AP6" s="111"/>
    </row>
    <row r="7" spans="1:85" ht="20.25" customHeight="1" thickBot="1" x14ac:dyDescent="0.2">
      <c r="A7" s="1"/>
      <c r="B7" s="2"/>
      <c r="C7" s="2"/>
      <c r="D7" s="2"/>
      <c r="E7" s="2"/>
      <c r="F7" s="2"/>
      <c r="G7" s="40"/>
      <c r="H7" s="40"/>
      <c r="I7" s="40"/>
      <c r="J7" s="40"/>
      <c r="K7" s="40"/>
      <c r="L7" s="40"/>
      <c r="T7" s="15"/>
      <c r="AL7" s="27"/>
      <c r="AM7" s="27"/>
      <c r="AN7" s="27"/>
      <c r="AO7" s="27"/>
      <c r="AP7" s="27"/>
      <c r="AQ7" s="28"/>
      <c r="AV7" s="44"/>
    </row>
    <row r="8" spans="1:85" ht="20.25" customHeight="1" x14ac:dyDescent="0.15">
      <c r="A8" s="73" t="str">
        <f>TEXT(E4,"ggge年m月")</f>
        <v>令和6年4月</v>
      </c>
      <c r="B8" s="74"/>
      <c r="C8" s="75"/>
      <c r="D8" s="92" t="s">
        <v>7</v>
      </c>
      <c r="E8" s="93"/>
      <c r="F8" s="94"/>
      <c r="G8" s="5" t="str">
        <f>IF($E$4&gt;DATEVALUE(AV8),"",DAY(AV8))</f>
        <v/>
      </c>
      <c r="H8" s="5" t="str">
        <f>IF($E$4&gt;AW8,"",IF($E$5&lt;AW8,"",DAY(AW8)))</f>
        <v/>
      </c>
      <c r="I8" s="5" t="str">
        <f t="shared" ref="I8:AH8" si="0">IF($E$4&gt;AX8,"",IF($E$5&lt;AX8,"",DAY(AX8)))</f>
        <v/>
      </c>
      <c r="J8" s="5" t="str">
        <f>IF($E$4&gt;AY8,"",IF($E$5&lt;AY8,"",DAY(AY8)))</f>
        <v/>
      </c>
      <c r="K8" s="5" t="str">
        <f t="shared" si="0"/>
        <v/>
      </c>
      <c r="L8" s="41" t="str">
        <f t="shared" si="0"/>
        <v/>
      </c>
      <c r="M8" s="41" t="str">
        <f t="shared" si="0"/>
        <v/>
      </c>
      <c r="N8" s="16" t="str">
        <f t="shared" si="0"/>
        <v/>
      </c>
      <c r="O8" s="16" t="str">
        <f t="shared" si="0"/>
        <v/>
      </c>
      <c r="P8" s="16" t="str">
        <f t="shared" si="0"/>
        <v/>
      </c>
      <c r="Q8" s="16" t="str">
        <f t="shared" si="0"/>
        <v/>
      </c>
      <c r="R8" s="16" t="str">
        <f t="shared" si="0"/>
        <v/>
      </c>
      <c r="S8" s="41" t="str">
        <f t="shared" si="0"/>
        <v/>
      </c>
      <c r="T8" s="41" t="str">
        <f t="shared" si="0"/>
        <v/>
      </c>
      <c r="U8" s="16">
        <f t="shared" si="0"/>
        <v>15</v>
      </c>
      <c r="V8" s="16">
        <f t="shared" si="0"/>
        <v>16</v>
      </c>
      <c r="W8" s="16">
        <f t="shared" si="0"/>
        <v>17</v>
      </c>
      <c r="X8" s="16">
        <f t="shared" si="0"/>
        <v>18</v>
      </c>
      <c r="Y8" s="16">
        <f t="shared" si="0"/>
        <v>19</v>
      </c>
      <c r="Z8" s="41">
        <f t="shared" si="0"/>
        <v>20</v>
      </c>
      <c r="AA8" s="41">
        <f t="shared" si="0"/>
        <v>21</v>
      </c>
      <c r="AB8" s="16">
        <f t="shared" si="0"/>
        <v>22</v>
      </c>
      <c r="AC8" s="16">
        <f t="shared" si="0"/>
        <v>23</v>
      </c>
      <c r="AD8" s="16">
        <f t="shared" si="0"/>
        <v>24</v>
      </c>
      <c r="AE8" s="16">
        <f t="shared" si="0"/>
        <v>25</v>
      </c>
      <c r="AF8" s="16">
        <f t="shared" si="0"/>
        <v>26</v>
      </c>
      <c r="AG8" s="41">
        <f t="shared" si="0"/>
        <v>27</v>
      </c>
      <c r="AH8" s="41">
        <f t="shared" si="0"/>
        <v>28</v>
      </c>
      <c r="AI8" s="41">
        <f>IF($E$4&gt;BX8,"",IF($E$5&lt;BX8,"",IF(MONTH(BW8)&lt;&gt;MONTH(BX8),"",DAY(BX8))))</f>
        <v>29</v>
      </c>
      <c r="AJ8" s="5">
        <f>IF($E$4&gt;BY8,"",IF($E$5&lt;BY8,"",IF(MONTH(BW8)&lt;&gt;MONTH(BY8),"",DAY(BY8))))</f>
        <v>30</v>
      </c>
      <c r="AK8" s="13" t="str">
        <f>IF($E$4&gt;BZ8,"",IF($E$5&lt;BZ8,"",IF(MONTH(BW8)&lt;&gt;MONTH(BZ8),"",DAY(BZ8))))</f>
        <v/>
      </c>
      <c r="AL8" s="88" t="s">
        <v>11</v>
      </c>
      <c r="AM8" s="89"/>
      <c r="AN8" s="89"/>
      <c r="AO8" s="89"/>
      <c r="AP8" s="95">
        <f>COUNTIF(G10:AK10,"工")+COUNTIF(G10:AK10,"休")+COUNTIFS(G10:AK10,"外",G11:AK11,"作")+COUNTIFS(G10:AK10,"外",G11:AK11,"天")+COUNTIFS(G10:AK10,"外",G11:AK11,"閉")</f>
        <v>0</v>
      </c>
      <c r="AQ8" s="96"/>
      <c r="AU8" s="42"/>
      <c r="AV8" s="48" t="str">
        <f>YEAR(E4)&amp;"/"&amp;MONTH(E4)&amp;"/"&amp;1</f>
        <v>2024/4/1</v>
      </c>
      <c r="AW8" s="45">
        <f>AV8+1</f>
        <v>45384</v>
      </c>
      <c r="AX8" s="45">
        <f t="shared" ref="AX8:BZ8" si="1">AW8+1</f>
        <v>45385</v>
      </c>
      <c r="AY8" s="45">
        <f t="shared" si="1"/>
        <v>45386</v>
      </c>
      <c r="AZ8" s="45">
        <f t="shared" si="1"/>
        <v>45387</v>
      </c>
      <c r="BA8" s="45">
        <f t="shared" si="1"/>
        <v>45388</v>
      </c>
      <c r="BB8" s="45">
        <f t="shared" si="1"/>
        <v>45389</v>
      </c>
      <c r="BC8" s="45">
        <f t="shared" si="1"/>
        <v>45390</v>
      </c>
      <c r="BD8" s="45">
        <f t="shared" si="1"/>
        <v>45391</v>
      </c>
      <c r="BE8" s="45">
        <f t="shared" si="1"/>
        <v>45392</v>
      </c>
      <c r="BF8" s="45">
        <f t="shared" si="1"/>
        <v>45393</v>
      </c>
      <c r="BG8" s="45">
        <f t="shared" si="1"/>
        <v>45394</v>
      </c>
      <c r="BH8" s="45">
        <f t="shared" si="1"/>
        <v>45395</v>
      </c>
      <c r="BI8" s="45">
        <f t="shared" si="1"/>
        <v>45396</v>
      </c>
      <c r="BJ8" s="45">
        <f t="shared" si="1"/>
        <v>45397</v>
      </c>
      <c r="BK8" s="45">
        <f t="shared" si="1"/>
        <v>45398</v>
      </c>
      <c r="BL8" s="45">
        <f t="shared" si="1"/>
        <v>45399</v>
      </c>
      <c r="BM8" s="45">
        <f t="shared" si="1"/>
        <v>45400</v>
      </c>
      <c r="BN8" s="45">
        <f t="shared" si="1"/>
        <v>45401</v>
      </c>
      <c r="BO8" s="45">
        <f t="shared" si="1"/>
        <v>45402</v>
      </c>
      <c r="BP8" s="45">
        <f t="shared" si="1"/>
        <v>45403</v>
      </c>
      <c r="BQ8" s="45">
        <f t="shared" si="1"/>
        <v>45404</v>
      </c>
      <c r="BR8" s="45">
        <f t="shared" si="1"/>
        <v>45405</v>
      </c>
      <c r="BS8" s="45">
        <f t="shared" si="1"/>
        <v>45406</v>
      </c>
      <c r="BT8" s="45">
        <f t="shared" si="1"/>
        <v>45407</v>
      </c>
      <c r="BU8" s="45">
        <f t="shared" si="1"/>
        <v>45408</v>
      </c>
      <c r="BV8" s="45">
        <f t="shared" si="1"/>
        <v>45409</v>
      </c>
      <c r="BW8" s="45">
        <f t="shared" si="1"/>
        <v>45410</v>
      </c>
      <c r="BX8" s="45">
        <f t="shared" si="1"/>
        <v>45411</v>
      </c>
      <c r="BY8" s="45">
        <f t="shared" si="1"/>
        <v>45412</v>
      </c>
      <c r="BZ8" s="45">
        <f t="shared" si="1"/>
        <v>45413</v>
      </c>
      <c r="CA8" s="45"/>
      <c r="CB8" s="45"/>
      <c r="CC8" s="45"/>
      <c r="CD8" s="45"/>
      <c r="CE8" s="45"/>
      <c r="CF8" s="45"/>
      <c r="CG8" s="45"/>
    </row>
    <row r="9" spans="1:85" ht="20.25" customHeight="1" x14ac:dyDescent="0.15">
      <c r="A9" s="76"/>
      <c r="B9" s="77"/>
      <c r="C9" s="78"/>
      <c r="D9" s="81" t="s">
        <v>6</v>
      </c>
      <c r="E9" s="82"/>
      <c r="F9" s="83"/>
      <c r="G9" s="43" t="str">
        <f>IF(G8="","",WEEKDAY(AV8))</f>
        <v/>
      </c>
      <c r="H9" s="43" t="str">
        <f>IF(H8="","",WEEKDAY(AW8))</f>
        <v/>
      </c>
      <c r="I9" s="43" t="str">
        <f t="shared" ref="I9:AK9" si="2">IF(I8="","",WEEKDAY(AX8))</f>
        <v/>
      </c>
      <c r="J9" s="43" t="str">
        <f t="shared" si="2"/>
        <v/>
      </c>
      <c r="K9" s="43" t="str">
        <f t="shared" si="2"/>
        <v/>
      </c>
      <c r="L9" s="47" t="str">
        <f t="shared" si="2"/>
        <v/>
      </c>
      <c r="M9" s="47" t="str">
        <f t="shared" si="2"/>
        <v/>
      </c>
      <c r="N9" s="43" t="str">
        <f t="shared" si="2"/>
        <v/>
      </c>
      <c r="O9" s="43" t="str">
        <f t="shared" si="2"/>
        <v/>
      </c>
      <c r="P9" s="43" t="str">
        <f t="shared" si="2"/>
        <v/>
      </c>
      <c r="Q9" s="43" t="str">
        <f t="shared" si="2"/>
        <v/>
      </c>
      <c r="R9" s="43" t="str">
        <f t="shared" si="2"/>
        <v/>
      </c>
      <c r="S9" s="47" t="str">
        <f t="shared" si="2"/>
        <v/>
      </c>
      <c r="T9" s="47" t="str">
        <f t="shared" si="2"/>
        <v/>
      </c>
      <c r="U9" s="43">
        <f t="shared" si="2"/>
        <v>2</v>
      </c>
      <c r="V9" s="43">
        <f t="shared" si="2"/>
        <v>3</v>
      </c>
      <c r="W9" s="43">
        <f t="shared" si="2"/>
        <v>4</v>
      </c>
      <c r="X9" s="43">
        <f t="shared" si="2"/>
        <v>5</v>
      </c>
      <c r="Y9" s="43">
        <f t="shared" si="2"/>
        <v>6</v>
      </c>
      <c r="Z9" s="47">
        <f t="shared" si="2"/>
        <v>7</v>
      </c>
      <c r="AA9" s="47">
        <f t="shared" si="2"/>
        <v>1</v>
      </c>
      <c r="AB9" s="43">
        <f t="shared" si="2"/>
        <v>2</v>
      </c>
      <c r="AC9" s="43">
        <f t="shared" si="2"/>
        <v>3</v>
      </c>
      <c r="AD9" s="43">
        <f t="shared" si="2"/>
        <v>4</v>
      </c>
      <c r="AE9" s="43">
        <f t="shared" si="2"/>
        <v>5</v>
      </c>
      <c r="AF9" s="43">
        <f t="shared" si="2"/>
        <v>6</v>
      </c>
      <c r="AG9" s="47">
        <f t="shared" si="2"/>
        <v>7</v>
      </c>
      <c r="AH9" s="47">
        <f t="shared" si="2"/>
        <v>1</v>
      </c>
      <c r="AI9" s="47">
        <f t="shared" si="2"/>
        <v>2</v>
      </c>
      <c r="AJ9" s="43">
        <f t="shared" si="2"/>
        <v>3</v>
      </c>
      <c r="AK9" s="46" t="str">
        <f t="shared" si="2"/>
        <v/>
      </c>
      <c r="AL9" s="88" t="s">
        <v>8</v>
      </c>
      <c r="AM9" s="89"/>
      <c r="AN9" s="89"/>
      <c r="AO9" s="89"/>
      <c r="AP9" s="90">
        <f>COUNTIF(G11:AK11,"閉")+COUNTIF(G11:AK11,"天")</f>
        <v>0</v>
      </c>
      <c r="AQ9" s="91"/>
      <c r="AV9">
        <f>WEEKDAY(AV8)</f>
        <v>2</v>
      </c>
      <c r="AW9">
        <f>WEEKDAY(AW8)</f>
        <v>3</v>
      </c>
      <c r="AX9">
        <f t="shared" ref="AX9:BZ9" si="3">WEEKDAY(AX8)</f>
        <v>4</v>
      </c>
      <c r="AY9">
        <f t="shared" si="3"/>
        <v>5</v>
      </c>
      <c r="AZ9">
        <f t="shared" si="3"/>
        <v>6</v>
      </c>
      <c r="BA9">
        <f t="shared" si="3"/>
        <v>7</v>
      </c>
      <c r="BB9">
        <f t="shared" si="3"/>
        <v>1</v>
      </c>
      <c r="BC9">
        <f t="shared" si="3"/>
        <v>2</v>
      </c>
      <c r="BD9">
        <f t="shared" si="3"/>
        <v>3</v>
      </c>
      <c r="BE9">
        <f t="shared" si="3"/>
        <v>4</v>
      </c>
      <c r="BF9">
        <f t="shared" si="3"/>
        <v>5</v>
      </c>
      <c r="BG9">
        <f t="shared" si="3"/>
        <v>6</v>
      </c>
      <c r="BH9">
        <f t="shared" si="3"/>
        <v>7</v>
      </c>
      <c r="BI9">
        <f t="shared" si="3"/>
        <v>1</v>
      </c>
      <c r="BJ9">
        <f t="shared" si="3"/>
        <v>2</v>
      </c>
      <c r="BK9">
        <f t="shared" si="3"/>
        <v>3</v>
      </c>
      <c r="BL9">
        <f t="shared" si="3"/>
        <v>4</v>
      </c>
      <c r="BM9">
        <f t="shared" si="3"/>
        <v>5</v>
      </c>
      <c r="BN9">
        <f t="shared" si="3"/>
        <v>6</v>
      </c>
      <c r="BO9">
        <f t="shared" si="3"/>
        <v>7</v>
      </c>
      <c r="BP9">
        <f t="shared" si="3"/>
        <v>1</v>
      </c>
      <c r="BQ9">
        <f t="shared" si="3"/>
        <v>2</v>
      </c>
      <c r="BR9">
        <f t="shared" si="3"/>
        <v>3</v>
      </c>
      <c r="BS9">
        <f t="shared" si="3"/>
        <v>4</v>
      </c>
      <c r="BT9">
        <f t="shared" si="3"/>
        <v>5</v>
      </c>
      <c r="BU9">
        <f t="shared" si="3"/>
        <v>6</v>
      </c>
      <c r="BV9">
        <f t="shared" si="3"/>
        <v>7</v>
      </c>
      <c r="BW9">
        <f t="shared" si="3"/>
        <v>1</v>
      </c>
      <c r="BX9">
        <f t="shared" si="3"/>
        <v>2</v>
      </c>
      <c r="BY9">
        <f t="shared" si="3"/>
        <v>3</v>
      </c>
      <c r="BZ9">
        <f t="shared" si="3"/>
        <v>4</v>
      </c>
    </row>
    <row r="10" spans="1:85" ht="20.25" customHeight="1" x14ac:dyDescent="0.15">
      <c r="A10" s="49"/>
      <c r="B10" s="52" t="s">
        <v>42</v>
      </c>
      <c r="C10" s="50" t="str">
        <f>IFERROR(IF(AP10&lt;($Y$109/100),"×","○"),"")</f>
        <v/>
      </c>
      <c r="D10" s="81" t="s">
        <v>24</v>
      </c>
      <c r="E10" s="82"/>
      <c r="F10" s="8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8"/>
      <c r="AL10" s="88" t="s">
        <v>21</v>
      </c>
      <c r="AM10" s="89"/>
      <c r="AN10" s="89"/>
      <c r="AO10" s="89"/>
      <c r="AP10" s="79" t="e">
        <f>AP9/AP8</f>
        <v>#DIV/0!</v>
      </c>
      <c r="AQ10" s="80"/>
      <c r="AR10">
        <f>IF(C10="×",1,0)</f>
        <v>0</v>
      </c>
    </row>
    <row r="11" spans="1:85" ht="20.25" customHeight="1" thickBot="1" x14ac:dyDescent="0.2">
      <c r="A11" s="54"/>
      <c r="B11" s="53" t="s">
        <v>43</v>
      </c>
      <c r="C11" s="51" t="str">
        <f>IF(AP11=0,"",IF(AP9&lt;AP11,"×","○"))</f>
        <v/>
      </c>
      <c r="D11" s="97" t="s">
        <v>25</v>
      </c>
      <c r="E11" s="98"/>
      <c r="F11" s="9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2"/>
      <c r="AL11" s="84" t="s">
        <v>33</v>
      </c>
      <c r="AM11" s="85"/>
      <c r="AN11" s="85"/>
      <c r="AO11" s="85"/>
      <c r="AP11" s="120">
        <f>COUNTIFS(G9:AK9,7,G11:AK11,"作")+COUNTIFS(G9:AK9,7,G11:AK11,"天")+COUNTIFS(G9:AK9,7,G11:AK11,"閉")+COUNTIFS(G9:AK9,1,G11:AK11,"作")+COUNTIFS(G9:AK9,1,G11:AK11,"天")+COUNTIFS(G9:AK9,1,G11:AK11,"閉")</f>
        <v>0</v>
      </c>
      <c r="AQ11" s="121"/>
      <c r="AR11">
        <f>IF(C11="×",1,0)</f>
        <v>0</v>
      </c>
      <c r="AS11">
        <f>IF(A8="","",IF(AR10=0,0,IF(AR11=0,0,1)))</f>
        <v>0</v>
      </c>
    </row>
    <row r="12" spans="1:85" ht="20.25" customHeight="1" x14ac:dyDescent="0.15">
      <c r="A12" s="73" t="str">
        <f>IF($E$5&lt;AV12,"",TEXT(EDATE($E$4,1),"ggge年m月"))</f>
        <v>令和6年5月</v>
      </c>
      <c r="B12" s="74"/>
      <c r="C12" s="75"/>
      <c r="D12" s="92" t="s">
        <v>7</v>
      </c>
      <c r="E12" s="93"/>
      <c r="F12" s="94"/>
      <c r="G12" s="5">
        <f>IF($E$4&gt;AV12,"",IF($E$5&lt;AV12,"",DAY(AV12)))</f>
        <v>1</v>
      </c>
      <c r="H12" s="5">
        <f>IF($E$4&gt;AW12,"",IF($E$5&lt;AW12,"",DAY(AW12)))</f>
        <v>2</v>
      </c>
      <c r="I12" s="5">
        <f t="shared" ref="I12:AH12" si="4">IF($E$4&gt;AX12,"",IF($E$5&lt;AX12,"",DAY(AX12)))</f>
        <v>3</v>
      </c>
      <c r="J12" s="5">
        <f t="shared" si="4"/>
        <v>4</v>
      </c>
      <c r="K12" s="5">
        <f t="shared" si="4"/>
        <v>5</v>
      </c>
      <c r="L12" s="41">
        <f t="shared" si="4"/>
        <v>6</v>
      </c>
      <c r="M12" s="41">
        <f t="shared" si="4"/>
        <v>7</v>
      </c>
      <c r="N12" s="16">
        <f t="shared" si="4"/>
        <v>8</v>
      </c>
      <c r="O12" s="16">
        <f t="shared" si="4"/>
        <v>9</v>
      </c>
      <c r="P12" s="16">
        <f t="shared" si="4"/>
        <v>10</v>
      </c>
      <c r="Q12" s="16">
        <f t="shared" si="4"/>
        <v>11</v>
      </c>
      <c r="R12" s="16">
        <f t="shared" si="4"/>
        <v>12</v>
      </c>
      <c r="S12" s="41">
        <f t="shared" si="4"/>
        <v>13</v>
      </c>
      <c r="T12" s="41">
        <f t="shared" si="4"/>
        <v>14</v>
      </c>
      <c r="U12" s="16">
        <f t="shared" si="4"/>
        <v>15</v>
      </c>
      <c r="V12" s="16">
        <f t="shared" si="4"/>
        <v>16</v>
      </c>
      <c r="W12" s="16">
        <f t="shared" si="4"/>
        <v>17</v>
      </c>
      <c r="X12" s="16">
        <f t="shared" si="4"/>
        <v>18</v>
      </c>
      <c r="Y12" s="16">
        <f t="shared" si="4"/>
        <v>19</v>
      </c>
      <c r="Z12" s="41">
        <f t="shared" si="4"/>
        <v>20</v>
      </c>
      <c r="AA12" s="41">
        <f t="shared" si="4"/>
        <v>21</v>
      </c>
      <c r="AB12" s="16">
        <f t="shared" si="4"/>
        <v>22</v>
      </c>
      <c r="AC12" s="16">
        <f t="shared" si="4"/>
        <v>23</v>
      </c>
      <c r="AD12" s="16">
        <f t="shared" si="4"/>
        <v>24</v>
      </c>
      <c r="AE12" s="16">
        <f t="shared" si="4"/>
        <v>25</v>
      </c>
      <c r="AF12" s="16">
        <f t="shared" si="4"/>
        <v>26</v>
      </c>
      <c r="AG12" s="41">
        <f t="shared" si="4"/>
        <v>27</v>
      </c>
      <c r="AH12" s="41">
        <f t="shared" si="4"/>
        <v>28</v>
      </c>
      <c r="AI12" s="41">
        <f>IF($E$4&gt;BX12,"",IF($E$5&lt;BX12,"",IF(MONTH(BW12)&lt;&gt;MONTH(BX12),"",DAY(BX12))))</f>
        <v>29</v>
      </c>
      <c r="AJ12" s="5">
        <f>IF($E$4&gt;BY12,"",IF($E$5&lt;BY12,"",IF(MONTH(BW12)&lt;&gt;MONTH(BY12),"",DAY(BY12))))</f>
        <v>30</v>
      </c>
      <c r="AK12" s="13">
        <f>IF($E$4&gt;BZ12,"",IF($E$5&lt;BZ12,"",IF(MONTH(BW12)&lt;&gt;MONTH(BZ12),"",DAY(BZ12))))</f>
        <v>31</v>
      </c>
      <c r="AL12" s="88" t="s">
        <v>11</v>
      </c>
      <c r="AM12" s="89"/>
      <c r="AN12" s="89"/>
      <c r="AO12" s="89"/>
      <c r="AP12" s="95">
        <f>COUNTIF(G14:AK14,"工")+COUNTIF(G14:AK14,"休")+COUNTIFS(G14:AK14,"外",G15:AK15,"作")+COUNTIFS(G14:AK14,"外",G15:AK15,"天")+COUNTIFS(G14:AK14,"外",G15:AK15,"閉")</f>
        <v>0</v>
      </c>
      <c r="AQ12" s="96"/>
      <c r="AU12" s="42"/>
      <c r="AV12" s="45">
        <f>EDATE(AV8,1)</f>
        <v>45413</v>
      </c>
      <c r="AW12" s="45">
        <f>AV12+1</f>
        <v>45414</v>
      </c>
      <c r="AX12" s="45">
        <f t="shared" ref="AX12:BZ12" si="5">AW12+1</f>
        <v>45415</v>
      </c>
      <c r="AY12" s="45">
        <f t="shared" si="5"/>
        <v>45416</v>
      </c>
      <c r="AZ12" s="45">
        <f t="shared" si="5"/>
        <v>45417</v>
      </c>
      <c r="BA12" s="45">
        <f t="shared" si="5"/>
        <v>45418</v>
      </c>
      <c r="BB12" s="45">
        <f t="shared" si="5"/>
        <v>45419</v>
      </c>
      <c r="BC12" s="45">
        <f t="shared" si="5"/>
        <v>45420</v>
      </c>
      <c r="BD12" s="45">
        <f t="shared" si="5"/>
        <v>45421</v>
      </c>
      <c r="BE12" s="45">
        <f t="shared" si="5"/>
        <v>45422</v>
      </c>
      <c r="BF12" s="45">
        <f t="shared" si="5"/>
        <v>45423</v>
      </c>
      <c r="BG12" s="45">
        <f t="shared" si="5"/>
        <v>45424</v>
      </c>
      <c r="BH12" s="45">
        <f t="shared" si="5"/>
        <v>45425</v>
      </c>
      <c r="BI12" s="45">
        <f t="shared" si="5"/>
        <v>45426</v>
      </c>
      <c r="BJ12" s="45">
        <f t="shared" si="5"/>
        <v>45427</v>
      </c>
      <c r="BK12" s="45">
        <f t="shared" si="5"/>
        <v>45428</v>
      </c>
      <c r="BL12" s="45">
        <f t="shared" si="5"/>
        <v>45429</v>
      </c>
      <c r="BM12" s="45">
        <f t="shared" si="5"/>
        <v>45430</v>
      </c>
      <c r="BN12" s="45">
        <f t="shared" si="5"/>
        <v>45431</v>
      </c>
      <c r="BO12" s="45">
        <f t="shared" si="5"/>
        <v>45432</v>
      </c>
      <c r="BP12" s="45">
        <f t="shared" si="5"/>
        <v>45433</v>
      </c>
      <c r="BQ12" s="45">
        <f t="shared" si="5"/>
        <v>45434</v>
      </c>
      <c r="BR12" s="45">
        <f t="shared" si="5"/>
        <v>45435</v>
      </c>
      <c r="BS12" s="45">
        <f t="shared" si="5"/>
        <v>45436</v>
      </c>
      <c r="BT12" s="45">
        <f t="shared" si="5"/>
        <v>45437</v>
      </c>
      <c r="BU12" s="45">
        <f t="shared" si="5"/>
        <v>45438</v>
      </c>
      <c r="BV12" s="45">
        <f t="shared" si="5"/>
        <v>45439</v>
      </c>
      <c r="BW12" s="45">
        <f t="shared" si="5"/>
        <v>45440</v>
      </c>
      <c r="BX12" s="45">
        <f t="shared" si="5"/>
        <v>45441</v>
      </c>
      <c r="BY12" s="45">
        <f t="shared" si="5"/>
        <v>45442</v>
      </c>
      <c r="BZ12" s="45">
        <f t="shared" si="5"/>
        <v>45443</v>
      </c>
    </row>
    <row r="13" spans="1:85" ht="20.25" customHeight="1" x14ac:dyDescent="0.15">
      <c r="A13" s="76"/>
      <c r="B13" s="77"/>
      <c r="C13" s="78"/>
      <c r="D13" s="81" t="s">
        <v>6</v>
      </c>
      <c r="E13" s="82"/>
      <c r="F13" s="83"/>
      <c r="G13" s="43">
        <f>IF(G12="","",WEEKDAY(AV12))</f>
        <v>4</v>
      </c>
      <c r="H13" s="43">
        <f t="shared" ref="H13:AK13" si="6">IF(H12="","",WEEKDAY(AW12))</f>
        <v>5</v>
      </c>
      <c r="I13" s="43">
        <f t="shared" si="6"/>
        <v>6</v>
      </c>
      <c r="J13" s="43">
        <f t="shared" si="6"/>
        <v>7</v>
      </c>
      <c r="K13" s="43">
        <f t="shared" si="6"/>
        <v>1</v>
      </c>
      <c r="L13" s="47">
        <f t="shared" si="6"/>
        <v>2</v>
      </c>
      <c r="M13" s="47">
        <f t="shared" si="6"/>
        <v>3</v>
      </c>
      <c r="N13" s="43">
        <f t="shared" si="6"/>
        <v>4</v>
      </c>
      <c r="O13" s="43">
        <f t="shared" si="6"/>
        <v>5</v>
      </c>
      <c r="P13" s="43">
        <f t="shared" si="6"/>
        <v>6</v>
      </c>
      <c r="Q13" s="43">
        <f t="shared" si="6"/>
        <v>7</v>
      </c>
      <c r="R13" s="43">
        <f t="shared" si="6"/>
        <v>1</v>
      </c>
      <c r="S13" s="47">
        <f t="shared" si="6"/>
        <v>2</v>
      </c>
      <c r="T13" s="47">
        <f t="shared" si="6"/>
        <v>3</v>
      </c>
      <c r="U13" s="43">
        <f t="shared" si="6"/>
        <v>4</v>
      </c>
      <c r="V13" s="43">
        <f t="shared" si="6"/>
        <v>5</v>
      </c>
      <c r="W13" s="43">
        <f t="shared" si="6"/>
        <v>6</v>
      </c>
      <c r="X13" s="43">
        <f t="shared" si="6"/>
        <v>7</v>
      </c>
      <c r="Y13" s="43">
        <f t="shared" si="6"/>
        <v>1</v>
      </c>
      <c r="Z13" s="47">
        <f t="shared" si="6"/>
        <v>2</v>
      </c>
      <c r="AA13" s="47">
        <f t="shared" si="6"/>
        <v>3</v>
      </c>
      <c r="AB13" s="43">
        <f t="shared" si="6"/>
        <v>4</v>
      </c>
      <c r="AC13" s="43">
        <f t="shared" si="6"/>
        <v>5</v>
      </c>
      <c r="AD13" s="43">
        <f t="shared" si="6"/>
        <v>6</v>
      </c>
      <c r="AE13" s="43">
        <f t="shared" si="6"/>
        <v>7</v>
      </c>
      <c r="AF13" s="43">
        <f t="shared" si="6"/>
        <v>1</v>
      </c>
      <c r="AG13" s="47">
        <f t="shared" si="6"/>
        <v>2</v>
      </c>
      <c r="AH13" s="47">
        <f t="shared" si="6"/>
        <v>3</v>
      </c>
      <c r="AI13" s="47">
        <f t="shared" si="6"/>
        <v>4</v>
      </c>
      <c r="AJ13" s="43">
        <f t="shared" si="6"/>
        <v>5</v>
      </c>
      <c r="AK13" s="46">
        <f t="shared" si="6"/>
        <v>6</v>
      </c>
      <c r="AL13" s="88" t="s">
        <v>8</v>
      </c>
      <c r="AM13" s="89"/>
      <c r="AN13" s="89"/>
      <c r="AO13" s="89"/>
      <c r="AP13" s="90">
        <f t="shared" ref="AP13" si="7">COUNTIF(G15:AK15,"閉")+COUNTIF(G15:AK15,"天")</f>
        <v>0</v>
      </c>
      <c r="AQ13" s="91"/>
      <c r="AV13">
        <f>WEEKDAY(AV12)</f>
        <v>4</v>
      </c>
      <c r="AW13">
        <f>WEEKDAY(AW12)</f>
        <v>5</v>
      </c>
      <c r="AX13">
        <f t="shared" ref="AX13:BZ13" si="8">WEEKDAY(AX12)</f>
        <v>6</v>
      </c>
      <c r="AY13">
        <f t="shared" si="8"/>
        <v>7</v>
      </c>
      <c r="AZ13">
        <f t="shared" si="8"/>
        <v>1</v>
      </c>
      <c r="BA13">
        <f t="shared" si="8"/>
        <v>2</v>
      </c>
      <c r="BB13">
        <f t="shared" si="8"/>
        <v>3</v>
      </c>
      <c r="BC13">
        <f t="shared" si="8"/>
        <v>4</v>
      </c>
      <c r="BD13">
        <f t="shared" si="8"/>
        <v>5</v>
      </c>
      <c r="BE13">
        <f t="shared" si="8"/>
        <v>6</v>
      </c>
      <c r="BF13">
        <f t="shared" si="8"/>
        <v>7</v>
      </c>
      <c r="BG13">
        <f t="shared" si="8"/>
        <v>1</v>
      </c>
      <c r="BH13">
        <f t="shared" si="8"/>
        <v>2</v>
      </c>
      <c r="BI13">
        <f t="shared" si="8"/>
        <v>3</v>
      </c>
      <c r="BJ13">
        <f t="shared" si="8"/>
        <v>4</v>
      </c>
      <c r="BK13">
        <f t="shared" si="8"/>
        <v>5</v>
      </c>
      <c r="BL13">
        <f t="shared" si="8"/>
        <v>6</v>
      </c>
      <c r="BM13">
        <f t="shared" si="8"/>
        <v>7</v>
      </c>
      <c r="BN13">
        <f t="shared" si="8"/>
        <v>1</v>
      </c>
      <c r="BO13">
        <f t="shared" si="8"/>
        <v>2</v>
      </c>
      <c r="BP13">
        <f t="shared" si="8"/>
        <v>3</v>
      </c>
      <c r="BQ13">
        <f t="shared" si="8"/>
        <v>4</v>
      </c>
      <c r="BR13">
        <f t="shared" si="8"/>
        <v>5</v>
      </c>
      <c r="BS13">
        <f t="shared" si="8"/>
        <v>6</v>
      </c>
      <c r="BT13">
        <f t="shared" si="8"/>
        <v>7</v>
      </c>
      <c r="BU13">
        <f t="shared" si="8"/>
        <v>1</v>
      </c>
      <c r="BV13">
        <f t="shared" si="8"/>
        <v>2</v>
      </c>
      <c r="BW13">
        <f t="shared" si="8"/>
        <v>3</v>
      </c>
      <c r="BX13">
        <f t="shared" si="8"/>
        <v>4</v>
      </c>
      <c r="BY13">
        <f t="shared" si="8"/>
        <v>5</v>
      </c>
      <c r="BZ13">
        <f t="shared" si="8"/>
        <v>6</v>
      </c>
    </row>
    <row r="14" spans="1:85" ht="20.25" customHeight="1" x14ac:dyDescent="0.15">
      <c r="A14" s="49"/>
      <c r="B14" s="52" t="s">
        <v>42</v>
      </c>
      <c r="C14" s="50" t="str">
        <f>IFERROR(IF(AP14&lt;($Y$109/100),"×","○"),"")</f>
        <v/>
      </c>
      <c r="D14" s="81" t="s">
        <v>24</v>
      </c>
      <c r="E14" s="82"/>
      <c r="F14" s="8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8"/>
      <c r="AL14" s="88" t="s">
        <v>21</v>
      </c>
      <c r="AM14" s="89"/>
      <c r="AN14" s="89"/>
      <c r="AO14" s="89"/>
      <c r="AP14" s="79" t="e">
        <f t="shared" ref="AP14" si="9">AP13/AP12</f>
        <v>#DIV/0!</v>
      </c>
      <c r="AQ14" s="80"/>
      <c r="AR14">
        <f>IF(C14="×",1,0)</f>
        <v>0</v>
      </c>
    </row>
    <row r="15" spans="1:85" ht="20.25" customHeight="1" thickBot="1" x14ac:dyDescent="0.2">
      <c r="A15" s="54"/>
      <c r="B15" s="53" t="s">
        <v>43</v>
      </c>
      <c r="C15" s="51" t="str">
        <f>IF(AP15=0,"",IF(AP13&lt;AP15,"×","○"))</f>
        <v/>
      </c>
      <c r="D15" s="97" t="s">
        <v>25</v>
      </c>
      <c r="E15" s="98"/>
      <c r="F15" s="9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2"/>
      <c r="AL15" s="84" t="s">
        <v>33</v>
      </c>
      <c r="AM15" s="85"/>
      <c r="AN15" s="85"/>
      <c r="AO15" s="85"/>
      <c r="AP15" s="120">
        <f>COUNTIFS(G13:AK13,7,G15:AK15,"作")+COUNTIFS(G13:AK13,7,G15:AK15,"天")+COUNTIFS(G13:AK13,7,G15:AK15,"閉")+COUNTIFS(G13:AK13,1,G15:AK15,"作")+COUNTIFS(G13:AK13,1,G15:AK15,"天")+COUNTIFS(G13:AK13,1,G15:AK15,"閉")</f>
        <v>0</v>
      </c>
      <c r="AQ15" s="121"/>
      <c r="AR15">
        <f>IF(C15="×",1,0)</f>
        <v>0</v>
      </c>
      <c r="AS15">
        <f>IF(A12="","",IF(AR14=0,0,IF(AR15=0,0,1)))</f>
        <v>0</v>
      </c>
    </row>
    <row r="16" spans="1:85" ht="20.25" customHeight="1" x14ac:dyDescent="0.15">
      <c r="A16" s="73" t="str">
        <f>IF($E$5&lt;AV16,"",TEXT(EDATE($E$4,2),"ggge年m月"))</f>
        <v>令和6年6月</v>
      </c>
      <c r="B16" s="74"/>
      <c r="C16" s="75"/>
      <c r="D16" s="92" t="s">
        <v>7</v>
      </c>
      <c r="E16" s="93"/>
      <c r="F16" s="94"/>
      <c r="G16" s="5">
        <f>IF($E$4&gt;AV16,"",IF($E$5&lt;AV16,"",DAY(AV16)))</f>
        <v>1</v>
      </c>
      <c r="H16" s="5">
        <f>IF($E$4&gt;AW16,"",IF($E$5&lt;AW16,"",DAY(AW16)))</f>
        <v>2</v>
      </c>
      <c r="I16" s="5">
        <f t="shared" ref="I16:AH16" si="10">IF($E$4&gt;AX16,"",IF($E$5&lt;AX16,"",DAY(AX16)))</f>
        <v>3</v>
      </c>
      <c r="J16" s="5">
        <f t="shared" si="10"/>
        <v>4</v>
      </c>
      <c r="K16" s="5">
        <f t="shared" si="10"/>
        <v>5</v>
      </c>
      <c r="L16" s="41">
        <f t="shared" si="10"/>
        <v>6</v>
      </c>
      <c r="M16" s="41">
        <f t="shared" si="10"/>
        <v>7</v>
      </c>
      <c r="N16" s="16">
        <f t="shared" si="10"/>
        <v>8</v>
      </c>
      <c r="O16" s="16">
        <f t="shared" si="10"/>
        <v>9</v>
      </c>
      <c r="P16" s="16">
        <f t="shared" si="10"/>
        <v>10</v>
      </c>
      <c r="Q16" s="16">
        <f t="shared" si="10"/>
        <v>11</v>
      </c>
      <c r="R16" s="16">
        <f t="shared" si="10"/>
        <v>12</v>
      </c>
      <c r="S16" s="41">
        <f t="shared" si="10"/>
        <v>13</v>
      </c>
      <c r="T16" s="41">
        <f t="shared" si="10"/>
        <v>14</v>
      </c>
      <c r="U16" s="16">
        <f t="shared" si="10"/>
        <v>15</v>
      </c>
      <c r="V16" s="16">
        <f t="shared" si="10"/>
        <v>16</v>
      </c>
      <c r="W16" s="16">
        <f t="shared" si="10"/>
        <v>17</v>
      </c>
      <c r="X16" s="16">
        <f t="shared" si="10"/>
        <v>18</v>
      </c>
      <c r="Y16" s="16">
        <f t="shared" si="10"/>
        <v>19</v>
      </c>
      <c r="Z16" s="41">
        <f t="shared" si="10"/>
        <v>20</v>
      </c>
      <c r="AA16" s="41">
        <f t="shared" si="10"/>
        <v>21</v>
      </c>
      <c r="AB16" s="16">
        <f t="shared" si="10"/>
        <v>22</v>
      </c>
      <c r="AC16" s="16">
        <f t="shared" si="10"/>
        <v>23</v>
      </c>
      <c r="AD16" s="16">
        <f t="shared" si="10"/>
        <v>24</v>
      </c>
      <c r="AE16" s="16">
        <f t="shared" si="10"/>
        <v>25</v>
      </c>
      <c r="AF16" s="16">
        <f t="shared" si="10"/>
        <v>26</v>
      </c>
      <c r="AG16" s="41">
        <f t="shared" si="10"/>
        <v>27</v>
      </c>
      <c r="AH16" s="41">
        <f t="shared" si="10"/>
        <v>28</v>
      </c>
      <c r="AI16" s="41">
        <f>IF($E$4&gt;BX16,"",IF($E$5&lt;BX16,"",IF(MONTH(BW16)&lt;&gt;MONTH(BX16),"",DAY(BX16))))</f>
        <v>29</v>
      </c>
      <c r="AJ16" s="5">
        <f>IF($E$4&gt;BY16,"",IF($E$5&lt;BY16,"",IF(MONTH(BW16)&lt;&gt;MONTH(BY16),"",DAY(BY16))))</f>
        <v>30</v>
      </c>
      <c r="AK16" s="13" t="str">
        <f>IF($E$4&gt;BZ16,"",IF($E$5&lt;BZ16,"",IF(MONTH(BW16)&lt;&gt;MONTH(BZ16),"",DAY(BZ16))))</f>
        <v/>
      </c>
      <c r="AL16" s="88" t="s">
        <v>11</v>
      </c>
      <c r="AM16" s="89"/>
      <c r="AN16" s="89"/>
      <c r="AO16" s="89"/>
      <c r="AP16" s="95">
        <f>COUNTIF(G18:AK18,"工")+COUNTIF(G18:AK18,"休")+COUNTIFS(G18:AK18,"外",G19:AK19,"作")+COUNTIFS(G18:AK18,"外",G19:AK19,"天")+COUNTIFS(G18:AK18,"外",G19:AK19,"閉")</f>
        <v>0</v>
      </c>
      <c r="AQ16" s="96"/>
      <c r="AU16" s="42"/>
      <c r="AV16" s="45">
        <f>EDATE(AV12,1)</f>
        <v>45444</v>
      </c>
      <c r="AW16" s="45">
        <f>AV16+1</f>
        <v>45445</v>
      </c>
      <c r="AX16" s="45">
        <f t="shared" ref="AX16:BZ16" si="11">AW16+1</f>
        <v>45446</v>
      </c>
      <c r="AY16" s="45">
        <f t="shared" si="11"/>
        <v>45447</v>
      </c>
      <c r="AZ16" s="45">
        <f t="shared" si="11"/>
        <v>45448</v>
      </c>
      <c r="BA16" s="45">
        <f t="shared" si="11"/>
        <v>45449</v>
      </c>
      <c r="BB16" s="45">
        <f t="shared" si="11"/>
        <v>45450</v>
      </c>
      <c r="BC16" s="45">
        <f t="shared" si="11"/>
        <v>45451</v>
      </c>
      <c r="BD16" s="45">
        <f t="shared" si="11"/>
        <v>45452</v>
      </c>
      <c r="BE16" s="45">
        <f t="shared" si="11"/>
        <v>45453</v>
      </c>
      <c r="BF16" s="45">
        <f t="shared" si="11"/>
        <v>45454</v>
      </c>
      <c r="BG16" s="45">
        <f t="shared" si="11"/>
        <v>45455</v>
      </c>
      <c r="BH16" s="45">
        <f t="shared" si="11"/>
        <v>45456</v>
      </c>
      <c r="BI16" s="45">
        <f t="shared" si="11"/>
        <v>45457</v>
      </c>
      <c r="BJ16" s="45">
        <f t="shared" si="11"/>
        <v>45458</v>
      </c>
      <c r="BK16" s="45">
        <f t="shared" si="11"/>
        <v>45459</v>
      </c>
      <c r="BL16" s="45">
        <f t="shared" si="11"/>
        <v>45460</v>
      </c>
      <c r="BM16" s="45">
        <f t="shared" si="11"/>
        <v>45461</v>
      </c>
      <c r="BN16" s="45">
        <f t="shared" si="11"/>
        <v>45462</v>
      </c>
      <c r="BO16" s="45">
        <f t="shared" si="11"/>
        <v>45463</v>
      </c>
      <c r="BP16" s="45">
        <f t="shared" si="11"/>
        <v>45464</v>
      </c>
      <c r="BQ16" s="45">
        <f t="shared" si="11"/>
        <v>45465</v>
      </c>
      <c r="BR16" s="45">
        <f t="shared" si="11"/>
        <v>45466</v>
      </c>
      <c r="BS16" s="45">
        <f t="shared" si="11"/>
        <v>45467</v>
      </c>
      <c r="BT16" s="45">
        <f t="shared" si="11"/>
        <v>45468</v>
      </c>
      <c r="BU16" s="45">
        <f t="shared" si="11"/>
        <v>45469</v>
      </c>
      <c r="BV16" s="45">
        <f t="shared" si="11"/>
        <v>45470</v>
      </c>
      <c r="BW16" s="45">
        <f t="shared" si="11"/>
        <v>45471</v>
      </c>
      <c r="BX16" s="45">
        <f t="shared" si="11"/>
        <v>45472</v>
      </c>
      <c r="BY16" s="45">
        <f t="shared" si="11"/>
        <v>45473</v>
      </c>
      <c r="BZ16" s="45">
        <f t="shared" si="11"/>
        <v>45474</v>
      </c>
    </row>
    <row r="17" spans="1:78" ht="20.25" customHeight="1" x14ac:dyDescent="0.15">
      <c r="A17" s="76"/>
      <c r="B17" s="77"/>
      <c r="C17" s="78"/>
      <c r="D17" s="81" t="s">
        <v>6</v>
      </c>
      <c r="E17" s="82"/>
      <c r="F17" s="83"/>
      <c r="G17" s="43">
        <f>IF(G16="","",WEEKDAY(AV16))</f>
        <v>7</v>
      </c>
      <c r="H17" s="43">
        <f t="shared" ref="H17:AK17" si="12">IF(H16="","",WEEKDAY(AW16))</f>
        <v>1</v>
      </c>
      <c r="I17" s="43">
        <f t="shared" si="12"/>
        <v>2</v>
      </c>
      <c r="J17" s="43">
        <f t="shared" si="12"/>
        <v>3</v>
      </c>
      <c r="K17" s="43">
        <f t="shared" si="12"/>
        <v>4</v>
      </c>
      <c r="L17" s="47">
        <f t="shared" si="12"/>
        <v>5</v>
      </c>
      <c r="M17" s="47">
        <f t="shared" si="12"/>
        <v>6</v>
      </c>
      <c r="N17" s="43">
        <f t="shared" si="12"/>
        <v>7</v>
      </c>
      <c r="O17" s="43">
        <f t="shared" si="12"/>
        <v>1</v>
      </c>
      <c r="P17" s="43">
        <f t="shared" si="12"/>
        <v>2</v>
      </c>
      <c r="Q17" s="43">
        <f t="shared" si="12"/>
        <v>3</v>
      </c>
      <c r="R17" s="43">
        <f t="shared" si="12"/>
        <v>4</v>
      </c>
      <c r="S17" s="47">
        <f t="shared" si="12"/>
        <v>5</v>
      </c>
      <c r="T17" s="47">
        <f t="shared" si="12"/>
        <v>6</v>
      </c>
      <c r="U17" s="43">
        <f t="shared" si="12"/>
        <v>7</v>
      </c>
      <c r="V17" s="43">
        <f t="shared" si="12"/>
        <v>1</v>
      </c>
      <c r="W17" s="43">
        <f t="shared" si="12"/>
        <v>2</v>
      </c>
      <c r="X17" s="43">
        <f t="shared" si="12"/>
        <v>3</v>
      </c>
      <c r="Y17" s="43">
        <f t="shared" si="12"/>
        <v>4</v>
      </c>
      <c r="Z17" s="47">
        <f t="shared" si="12"/>
        <v>5</v>
      </c>
      <c r="AA17" s="47">
        <f t="shared" si="12"/>
        <v>6</v>
      </c>
      <c r="AB17" s="43">
        <f t="shared" si="12"/>
        <v>7</v>
      </c>
      <c r="AC17" s="43">
        <f t="shared" si="12"/>
        <v>1</v>
      </c>
      <c r="AD17" s="43">
        <f t="shared" si="12"/>
        <v>2</v>
      </c>
      <c r="AE17" s="43">
        <f t="shared" si="12"/>
        <v>3</v>
      </c>
      <c r="AF17" s="43">
        <f t="shared" si="12"/>
        <v>4</v>
      </c>
      <c r="AG17" s="47">
        <f t="shared" si="12"/>
        <v>5</v>
      </c>
      <c r="AH17" s="47">
        <f t="shared" si="12"/>
        <v>6</v>
      </c>
      <c r="AI17" s="47">
        <f t="shared" si="12"/>
        <v>7</v>
      </c>
      <c r="AJ17" s="43">
        <f t="shared" si="12"/>
        <v>1</v>
      </c>
      <c r="AK17" s="46" t="str">
        <f t="shared" si="12"/>
        <v/>
      </c>
      <c r="AL17" s="88" t="s">
        <v>8</v>
      </c>
      <c r="AM17" s="89"/>
      <c r="AN17" s="89"/>
      <c r="AO17" s="89"/>
      <c r="AP17" s="90">
        <f t="shared" ref="AP17" si="13">COUNTIF(G19:AK19,"閉")+COUNTIF(G19:AK19,"天")</f>
        <v>0</v>
      </c>
      <c r="AQ17" s="91"/>
      <c r="AV17">
        <f>WEEKDAY(AV16)</f>
        <v>7</v>
      </c>
      <c r="AW17">
        <f>WEEKDAY(AW16)</f>
        <v>1</v>
      </c>
      <c r="AX17">
        <f t="shared" ref="AX17:BZ17" si="14">WEEKDAY(AX16)</f>
        <v>2</v>
      </c>
      <c r="AY17">
        <f t="shared" si="14"/>
        <v>3</v>
      </c>
      <c r="AZ17">
        <f t="shared" si="14"/>
        <v>4</v>
      </c>
      <c r="BA17">
        <f t="shared" si="14"/>
        <v>5</v>
      </c>
      <c r="BB17">
        <f t="shared" si="14"/>
        <v>6</v>
      </c>
      <c r="BC17">
        <f t="shared" si="14"/>
        <v>7</v>
      </c>
      <c r="BD17">
        <f t="shared" si="14"/>
        <v>1</v>
      </c>
      <c r="BE17">
        <f t="shared" si="14"/>
        <v>2</v>
      </c>
      <c r="BF17">
        <f t="shared" si="14"/>
        <v>3</v>
      </c>
      <c r="BG17">
        <f t="shared" si="14"/>
        <v>4</v>
      </c>
      <c r="BH17">
        <f t="shared" si="14"/>
        <v>5</v>
      </c>
      <c r="BI17">
        <f t="shared" si="14"/>
        <v>6</v>
      </c>
      <c r="BJ17">
        <f t="shared" si="14"/>
        <v>7</v>
      </c>
      <c r="BK17">
        <f t="shared" si="14"/>
        <v>1</v>
      </c>
      <c r="BL17">
        <f t="shared" si="14"/>
        <v>2</v>
      </c>
      <c r="BM17">
        <f t="shared" si="14"/>
        <v>3</v>
      </c>
      <c r="BN17">
        <f t="shared" si="14"/>
        <v>4</v>
      </c>
      <c r="BO17">
        <f t="shared" si="14"/>
        <v>5</v>
      </c>
      <c r="BP17">
        <f t="shared" si="14"/>
        <v>6</v>
      </c>
      <c r="BQ17">
        <f t="shared" si="14"/>
        <v>7</v>
      </c>
      <c r="BR17">
        <f t="shared" si="14"/>
        <v>1</v>
      </c>
      <c r="BS17">
        <f t="shared" si="14"/>
        <v>2</v>
      </c>
      <c r="BT17">
        <f t="shared" si="14"/>
        <v>3</v>
      </c>
      <c r="BU17">
        <f t="shared" si="14"/>
        <v>4</v>
      </c>
      <c r="BV17">
        <f t="shared" si="14"/>
        <v>5</v>
      </c>
      <c r="BW17">
        <f t="shared" si="14"/>
        <v>6</v>
      </c>
      <c r="BX17">
        <f t="shared" si="14"/>
        <v>7</v>
      </c>
      <c r="BY17">
        <f t="shared" si="14"/>
        <v>1</v>
      </c>
      <c r="BZ17">
        <f t="shared" si="14"/>
        <v>2</v>
      </c>
    </row>
    <row r="18" spans="1:78" ht="20.25" customHeight="1" x14ac:dyDescent="0.15">
      <c r="A18" s="49"/>
      <c r="B18" s="52" t="s">
        <v>42</v>
      </c>
      <c r="C18" s="50" t="str">
        <f>IFERROR(IF(AP18&lt;($Y$109/100),"×","○"),"")</f>
        <v/>
      </c>
      <c r="D18" s="81" t="s">
        <v>24</v>
      </c>
      <c r="E18" s="82"/>
      <c r="F18" s="83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8"/>
      <c r="AL18" s="88" t="s">
        <v>21</v>
      </c>
      <c r="AM18" s="89"/>
      <c r="AN18" s="89"/>
      <c r="AO18" s="89"/>
      <c r="AP18" s="79" t="e">
        <f t="shared" ref="AP18" si="15">AP17/AP16</f>
        <v>#DIV/0!</v>
      </c>
      <c r="AQ18" s="80"/>
      <c r="AR18">
        <f>IF(C18="×",1,0)</f>
        <v>0</v>
      </c>
    </row>
    <row r="19" spans="1:78" ht="20.25" customHeight="1" thickBot="1" x14ac:dyDescent="0.2">
      <c r="A19" s="54"/>
      <c r="B19" s="53" t="s">
        <v>43</v>
      </c>
      <c r="C19" s="51" t="str">
        <f>IF(AP19=0,"",IF(AP17&lt;AP19,"×","○"))</f>
        <v/>
      </c>
      <c r="D19" s="97" t="s">
        <v>25</v>
      </c>
      <c r="E19" s="98"/>
      <c r="F19" s="99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2"/>
      <c r="AL19" s="84" t="s">
        <v>33</v>
      </c>
      <c r="AM19" s="85"/>
      <c r="AN19" s="85"/>
      <c r="AO19" s="85"/>
      <c r="AP19" s="120">
        <f>COUNTIFS(G17:AK17,7,G19:AK19,"作")+COUNTIFS(G17:AK17,7,G19:AK19,"天")+COUNTIFS(G17:AK17,7,G19:AK19,"閉")+COUNTIFS(G17:AK17,1,G19:AK19,"作")+COUNTIFS(G17:AK17,1,G19:AK19,"天")+COUNTIFS(G17:AK17,1,G19:AK19,"閉")</f>
        <v>0</v>
      </c>
      <c r="AQ19" s="121"/>
      <c r="AR19">
        <f>IF(C19="×",1,0)</f>
        <v>0</v>
      </c>
      <c r="AS19">
        <f>IF(A16="","",IF(AR18=0,0,IF(AR19=0,0,1)))</f>
        <v>0</v>
      </c>
    </row>
    <row r="20" spans="1:78" ht="20.25" customHeight="1" x14ac:dyDescent="0.15">
      <c r="A20" s="73" t="str">
        <f>IF($E$5&lt;AV20,"",TEXT(EDATE($E$4,3),"ggge年m月"))</f>
        <v>令和6年7月</v>
      </c>
      <c r="B20" s="74"/>
      <c r="C20" s="75"/>
      <c r="D20" s="92" t="s">
        <v>7</v>
      </c>
      <c r="E20" s="93"/>
      <c r="F20" s="94"/>
      <c r="G20" s="5">
        <f>IF($E$4&gt;AV20,"",IF($E$5&lt;AV20,"",DAY(AV20)))</f>
        <v>1</v>
      </c>
      <c r="H20" s="5">
        <f>IF($E$4&gt;AW20,"",IF($E$5&lt;AW20,"",DAY(AW20)))</f>
        <v>2</v>
      </c>
      <c r="I20" s="5">
        <f t="shared" ref="I20:AH20" si="16">IF($E$4&gt;AX20,"",IF($E$5&lt;AX20,"",DAY(AX20)))</f>
        <v>3</v>
      </c>
      <c r="J20" s="5">
        <f t="shared" si="16"/>
        <v>4</v>
      </c>
      <c r="K20" s="5">
        <f t="shared" si="16"/>
        <v>5</v>
      </c>
      <c r="L20" s="41">
        <f t="shared" si="16"/>
        <v>6</v>
      </c>
      <c r="M20" s="41">
        <f t="shared" si="16"/>
        <v>7</v>
      </c>
      <c r="N20" s="16">
        <f t="shared" si="16"/>
        <v>8</v>
      </c>
      <c r="O20" s="16">
        <f t="shared" si="16"/>
        <v>9</v>
      </c>
      <c r="P20" s="16">
        <f t="shared" si="16"/>
        <v>10</v>
      </c>
      <c r="Q20" s="16">
        <f t="shared" si="16"/>
        <v>11</v>
      </c>
      <c r="R20" s="16">
        <f t="shared" si="16"/>
        <v>12</v>
      </c>
      <c r="S20" s="41">
        <f t="shared" si="16"/>
        <v>13</v>
      </c>
      <c r="T20" s="41">
        <f t="shared" si="16"/>
        <v>14</v>
      </c>
      <c r="U20" s="16">
        <f t="shared" si="16"/>
        <v>15</v>
      </c>
      <c r="V20" s="16">
        <f t="shared" si="16"/>
        <v>16</v>
      </c>
      <c r="W20" s="16">
        <f t="shared" si="16"/>
        <v>17</v>
      </c>
      <c r="X20" s="16">
        <f t="shared" si="16"/>
        <v>18</v>
      </c>
      <c r="Y20" s="16">
        <f t="shared" si="16"/>
        <v>19</v>
      </c>
      <c r="Z20" s="41">
        <f t="shared" si="16"/>
        <v>20</v>
      </c>
      <c r="AA20" s="41">
        <f t="shared" si="16"/>
        <v>21</v>
      </c>
      <c r="AB20" s="16">
        <f t="shared" si="16"/>
        <v>22</v>
      </c>
      <c r="AC20" s="16">
        <f t="shared" si="16"/>
        <v>23</v>
      </c>
      <c r="AD20" s="16">
        <f t="shared" si="16"/>
        <v>24</v>
      </c>
      <c r="AE20" s="16">
        <f t="shared" si="16"/>
        <v>25</v>
      </c>
      <c r="AF20" s="16">
        <f t="shared" si="16"/>
        <v>26</v>
      </c>
      <c r="AG20" s="41">
        <f t="shared" si="16"/>
        <v>27</v>
      </c>
      <c r="AH20" s="41">
        <f t="shared" si="16"/>
        <v>28</v>
      </c>
      <c r="AI20" s="41">
        <f>IF($E$4&gt;BX20,"",IF($E$5&lt;BX20,"",IF(MONTH(BW20)&lt;&gt;MONTH(BX20),"",DAY(BX20))))</f>
        <v>29</v>
      </c>
      <c r="AJ20" s="5">
        <f>IF($E$4&gt;BY20,"",IF($E$5&lt;BY20,"",IF(MONTH(BW20)&lt;&gt;MONTH(BY20),"",DAY(BY20))))</f>
        <v>30</v>
      </c>
      <c r="AK20" s="13">
        <f>IF($E$4&gt;BZ20,"",IF($E$5&lt;BZ20,"",IF(MONTH(BW20)&lt;&gt;MONTH(BZ20),"",DAY(BZ20))))</f>
        <v>31</v>
      </c>
      <c r="AL20" s="88" t="s">
        <v>11</v>
      </c>
      <c r="AM20" s="89"/>
      <c r="AN20" s="89"/>
      <c r="AO20" s="89"/>
      <c r="AP20" s="95">
        <f>COUNTIF(G22:AK22,"工")+COUNTIF(G22:AK22,"休")+COUNTIFS(G22:AK22,"外",G23:AK23,"作")+COUNTIFS(G22:AK22,"外",G23:AK23,"天")+COUNTIFS(G22:AK22,"外",G23:AK23,"閉")</f>
        <v>0</v>
      </c>
      <c r="AQ20" s="96"/>
      <c r="AU20" s="42"/>
      <c r="AV20" s="45">
        <f>EDATE(AV16,1)</f>
        <v>45474</v>
      </c>
      <c r="AW20" s="45">
        <f>AV20+1</f>
        <v>45475</v>
      </c>
      <c r="AX20" s="45">
        <f t="shared" ref="AX20:BZ20" si="17">AW20+1</f>
        <v>45476</v>
      </c>
      <c r="AY20" s="45">
        <f t="shared" si="17"/>
        <v>45477</v>
      </c>
      <c r="AZ20" s="45">
        <f t="shared" si="17"/>
        <v>45478</v>
      </c>
      <c r="BA20" s="45">
        <f t="shared" si="17"/>
        <v>45479</v>
      </c>
      <c r="BB20" s="45">
        <f t="shared" si="17"/>
        <v>45480</v>
      </c>
      <c r="BC20" s="45">
        <f t="shared" si="17"/>
        <v>45481</v>
      </c>
      <c r="BD20" s="45">
        <f t="shared" si="17"/>
        <v>45482</v>
      </c>
      <c r="BE20" s="45">
        <f t="shared" si="17"/>
        <v>45483</v>
      </c>
      <c r="BF20" s="45">
        <f t="shared" si="17"/>
        <v>45484</v>
      </c>
      <c r="BG20" s="45">
        <f t="shared" si="17"/>
        <v>45485</v>
      </c>
      <c r="BH20" s="45">
        <f t="shared" si="17"/>
        <v>45486</v>
      </c>
      <c r="BI20" s="45">
        <f t="shared" si="17"/>
        <v>45487</v>
      </c>
      <c r="BJ20" s="45">
        <f t="shared" si="17"/>
        <v>45488</v>
      </c>
      <c r="BK20" s="45">
        <f t="shared" si="17"/>
        <v>45489</v>
      </c>
      <c r="BL20" s="45">
        <f t="shared" si="17"/>
        <v>45490</v>
      </c>
      <c r="BM20" s="45">
        <f t="shared" si="17"/>
        <v>45491</v>
      </c>
      <c r="BN20" s="45">
        <f t="shared" si="17"/>
        <v>45492</v>
      </c>
      <c r="BO20" s="45">
        <f t="shared" si="17"/>
        <v>45493</v>
      </c>
      <c r="BP20" s="45">
        <f t="shared" si="17"/>
        <v>45494</v>
      </c>
      <c r="BQ20" s="45">
        <f t="shared" si="17"/>
        <v>45495</v>
      </c>
      <c r="BR20" s="45">
        <f t="shared" si="17"/>
        <v>45496</v>
      </c>
      <c r="BS20" s="45">
        <f t="shared" si="17"/>
        <v>45497</v>
      </c>
      <c r="BT20" s="45">
        <f t="shared" si="17"/>
        <v>45498</v>
      </c>
      <c r="BU20" s="45">
        <f t="shared" si="17"/>
        <v>45499</v>
      </c>
      <c r="BV20" s="45">
        <f t="shared" si="17"/>
        <v>45500</v>
      </c>
      <c r="BW20" s="45">
        <f t="shared" si="17"/>
        <v>45501</v>
      </c>
      <c r="BX20" s="45">
        <f t="shared" si="17"/>
        <v>45502</v>
      </c>
      <c r="BY20" s="45">
        <f t="shared" si="17"/>
        <v>45503</v>
      </c>
      <c r="BZ20" s="45">
        <f t="shared" si="17"/>
        <v>45504</v>
      </c>
    </row>
    <row r="21" spans="1:78" ht="20.25" customHeight="1" x14ac:dyDescent="0.15">
      <c r="A21" s="76"/>
      <c r="B21" s="77"/>
      <c r="C21" s="78"/>
      <c r="D21" s="81" t="s">
        <v>6</v>
      </c>
      <c r="E21" s="82"/>
      <c r="F21" s="83"/>
      <c r="G21" s="43">
        <f>IF(G20="","",WEEKDAY(AV20))</f>
        <v>2</v>
      </c>
      <c r="H21" s="43">
        <f t="shared" ref="H21:AK21" si="18">IF(H20="","",WEEKDAY(AW20))</f>
        <v>3</v>
      </c>
      <c r="I21" s="43">
        <f t="shared" si="18"/>
        <v>4</v>
      </c>
      <c r="J21" s="43">
        <f t="shared" si="18"/>
        <v>5</v>
      </c>
      <c r="K21" s="43">
        <f t="shared" si="18"/>
        <v>6</v>
      </c>
      <c r="L21" s="47">
        <f t="shared" si="18"/>
        <v>7</v>
      </c>
      <c r="M21" s="47">
        <f t="shared" si="18"/>
        <v>1</v>
      </c>
      <c r="N21" s="43">
        <f t="shared" si="18"/>
        <v>2</v>
      </c>
      <c r="O21" s="43">
        <f t="shared" si="18"/>
        <v>3</v>
      </c>
      <c r="P21" s="43">
        <f t="shared" si="18"/>
        <v>4</v>
      </c>
      <c r="Q21" s="43">
        <f t="shared" si="18"/>
        <v>5</v>
      </c>
      <c r="R21" s="43">
        <f t="shared" si="18"/>
        <v>6</v>
      </c>
      <c r="S21" s="47">
        <f t="shared" si="18"/>
        <v>7</v>
      </c>
      <c r="T21" s="47">
        <f t="shared" si="18"/>
        <v>1</v>
      </c>
      <c r="U21" s="43">
        <f t="shared" si="18"/>
        <v>2</v>
      </c>
      <c r="V21" s="43">
        <f t="shared" si="18"/>
        <v>3</v>
      </c>
      <c r="W21" s="43">
        <f t="shared" si="18"/>
        <v>4</v>
      </c>
      <c r="X21" s="43">
        <f t="shared" si="18"/>
        <v>5</v>
      </c>
      <c r="Y21" s="43">
        <f t="shared" si="18"/>
        <v>6</v>
      </c>
      <c r="Z21" s="47">
        <f t="shared" si="18"/>
        <v>7</v>
      </c>
      <c r="AA21" s="47">
        <f t="shared" si="18"/>
        <v>1</v>
      </c>
      <c r="AB21" s="43">
        <f t="shared" si="18"/>
        <v>2</v>
      </c>
      <c r="AC21" s="43">
        <f t="shared" si="18"/>
        <v>3</v>
      </c>
      <c r="AD21" s="43">
        <f t="shared" si="18"/>
        <v>4</v>
      </c>
      <c r="AE21" s="43">
        <f t="shared" si="18"/>
        <v>5</v>
      </c>
      <c r="AF21" s="43">
        <f t="shared" si="18"/>
        <v>6</v>
      </c>
      <c r="AG21" s="47">
        <f t="shared" si="18"/>
        <v>7</v>
      </c>
      <c r="AH21" s="47">
        <f t="shared" si="18"/>
        <v>1</v>
      </c>
      <c r="AI21" s="47">
        <f t="shared" si="18"/>
        <v>2</v>
      </c>
      <c r="AJ21" s="43">
        <f t="shared" si="18"/>
        <v>3</v>
      </c>
      <c r="AK21" s="46">
        <f t="shared" si="18"/>
        <v>4</v>
      </c>
      <c r="AL21" s="88" t="s">
        <v>8</v>
      </c>
      <c r="AM21" s="89"/>
      <c r="AN21" s="89"/>
      <c r="AO21" s="89"/>
      <c r="AP21" s="90">
        <f t="shared" ref="AP21" si="19">COUNTIF(G23:AK23,"閉")+COUNTIF(G23:AK23,"天")</f>
        <v>0</v>
      </c>
      <c r="AQ21" s="91"/>
      <c r="AV21">
        <f>WEEKDAY(AV20)</f>
        <v>2</v>
      </c>
      <c r="AW21">
        <f>WEEKDAY(AW20)</f>
        <v>3</v>
      </c>
      <c r="AX21">
        <f t="shared" ref="AX21:BZ21" si="20">WEEKDAY(AX20)</f>
        <v>4</v>
      </c>
      <c r="AY21">
        <f t="shared" si="20"/>
        <v>5</v>
      </c>
      <c r="AZ21">
        <f t="shared" si="20"/>
        <v>6</v>
      </c>
      <c r="BA21">
        <f t="shared" si="20"/>
        <v>7</v>
      </c>
      <c r="BB21">
        <f t="shared" si="20"/>
        <v>1</v>
      </c>
      <c r="BC21">
        <f t="shared" si="20"/>
        <v>2</v>
      </c>
      <c r="BD21">
        <f t="shared" si="20"/>
        <v>3</v>
      </c>
      <c r="BE21">
        <f t="shared" si="20"/>
        <v>4</v>
      </c>
      <c r="BF21">
        <f t="shared" si="20"/>
        <v>5</v>
      </c>
      <c r="BG21">
        <f t="shared" si="20"/>
        <v>6</v>
      </c>
      <c r="BH21">
        <f t="shared" si="20"/>
        <v>7</v>
      </c>
      <c r="BI21">
        <f t="shared" si="20"/>
        <v>1</v>
      </c>
      <c r="BJ21">
        <f t="shared" si="20"/>
        <v>2</v>
      </c>
      <c r="BK21">
        <f t="shared" si="20"/>
        <v>3</v>
      </c>
      <c r="BL21">
        <f t="shared" si="20"/>
        <v>4</v>
      </c>
      <c r="BM21">
        <f t="shared" si="20"/>
        <v>5</v>
      </c>
      <c r="BN21">
        <f t="shared" si="20"/>
        <v>6</v>
      </c>
      <c r="BO21">
        <f t="shared" si="20"/>
        <v>7</v>
      </c>
      <c r="BP21">
        <f t="shared" si="20"/>
        <v>1</v>
      </c>
      <c r="BQ21">
        <f t="shared" si="20"/>
        <v>2</v>
      </c>
      <c r="BR21">
        <f t="shared" si="20"/>
        <v>3</v>
      </c>
      <c r="BS21">
        <f t="shared" si="20"/>
        <v>4</v>
      </c>
      <c r="BT21">
        <f t="shared" si="20"/>
        <v>5</v>
      </c>
      <c r="BU21">
        <f t="shared" si="20"/>
        <v>6</v>
      </c>
      <c r="BV21">
        <f t="shared" si="20"/>
        <v>7</v>
      </c>
      <c r="BW21">
        <f t="shared" si="20"/>
        <v>1</v>
      </c>
      <c r="BX21">
        <f t="shared" si="20"/>
        <v>2</v>
      </c>
      <c r="BY21">
        <f t="shared" si="20"/>
        <v>3</v>
      </c>
      <c r="BZ21">
        <f t="shared" si="20"/>
        <v>4</v>
      </c>
    </row>
    <row r="22" spans="1:78" ht="20.25" customHeight="1" x14ac:dyDescent="0.15">
      <c r="A22" s="49"/>
      <c r="B22" s="52" t="s">
        <v>42</v>
      </c>
      <c r="C22" s="50" t="str">
        <f>IFERROR(IF(AP22&lt;($Y$109/100),"×","○"),"")</f>
        <v/>
      </c>
      <c r="D22" s="81" t="s">
        <v>24</v>
      </c>
      <c r="E22" s="82"/>
      <c r="F22" s="83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8"/>
      <c r="AL22" s="88" t="s">
        <v>21</v>
      </c>
      <c r="AM22" s="89"/>
      <c r="AN22" s="89"/>
      <c r="AO22" s="89"/>
      <c r="AP22" s="79" t="e">
        <f t="shared" ref="AP22" si="21">AP21/AP20</f>
        <v>#DIV/0!</v>
      </c>
      <c r="AQ22" s="80"/>
      <c r="AR22">
        <f>IF(C22="×",1,0)</f>
        <v>0</v>
      </c>
    </row>
    <row r="23" spans="1:78" ht="20.25" customHeight="1" thickBot="1" x14ac:dyDescent="0.2">
      <c r="A23" s="54"/>
      <c r="B23" s="53" t="s">
        <v>43</v>
      </c>
      <c r="C23" s="51" t="str">
        <f>IF(AP23=0,"",IF(AP21&lt;AP23,"×","○"))</f>
        <v/>
      </c>
      <c r="D23" s="97" t="s">
        <v>25</v>
      </c>
      <c r="E23" s="98"/>
      <c r="F23" s="99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  <c r="AL23" s="84" t="s">
        <v>33</v>
      </c>
      <c r="AM23" s="85"/>
      <c r="AN23" s="85"/>
      <c r="AO23" s="85"/>
      <c r="AP23" s="120">
        <f>COUNTIFS(G21:AK21,7,G23:AK23,"作")+COUNTIFS(G21:AK21,7,G23:AK23,"天")+COUNTIFS(G21:AK21,7,G23:AK23,"閉")+COUNTIFS(G21:AK21,1,G23:AK23,"作")+COUNTIFS(G21:AK21,1,G23:AK23,"天")+COUNTIFS(G21:AK21,1,G23:AK23,"閉")</f>
        <v>0</v>
      </c>
      <c r="AQ23" s="121"/>
      <c r="AR23">
        <f>IF(C23="×",1,0)</f>
        <v>0</v>
      </c>
      <c r="AS23">
        <f>IF(A20="","",IF(AR22=0,0,IF(AR23=0,0,1)))</f>
        <v>0</v>
      </c>
    </row>
    <row r="24" spans="1:78" ht="20.25" customHeight="1" x14ac:dyDescent="0.15">
      <c r="A24" s="73" t="str">
        <f>IF($E$5&lt;AV24,"",TEXT(EDATE($E$4,4),"ggge年m月"))</f>
        <v>令和6年8月</v>
      </c>
      <c r="B24" s="74"/>
      <c r="C24" s="75"/>
      <c r="D24" s="92" t="s">
        <v>7</v>
      </c>
      <c r="E24" s="93"/>
      <c r="F24" s="94"/>
      <c r="G24" s="5">
        <f>IF($E$4&gt;AV24,"",IF($E$5&lt;AV24,"",DAY(AV24)))</f>
        <v>1</v>
      </c>
      <c r="H24" s="5">
        <f>IF($E$4&gt;AW24,"",IF($E$5&lt;AW24,"",DAY(AW24)))</f>
        <v>2</v>
      </c>
      <c r="I24" s="5">
        <f t="shared" ref="I24:AH24" si="22">IF($E$4&gt;AX24,"",IF($E$5&lt;AX24,"",DAY(AX24)))</f>
        <v>3</v>
      </c>
      <c r="J24" s="5">
        <f t="shared" si="22"/>
        <v>4</v>
      </c>
      <c r="K24" s="5">
        <f t="shared" si="22"/>
        <v>5</v>
      </c>
      <c r="L24" s="41">
        <f t="shared" si="22"/>
        <v>6</v>
      </c>
      <c r="M24" s="41">
        <f t="shared" si="22"/>
        <v>7</v>
      </c>
      <c r="N24" s="16">
        <f t="shared" si="22"/>
        <v>8</v>
      </c>
      <c r="O24" s="16">
        <f t="shared" si="22"/>
        <v>9</v>
      </c>
      <c r="P24" s="16">
        <f t="shared" si="22"/>
        <v>10</v>
      </c>
      <c r="Q24" s="16">
        <f t="shared" si="22"/>
        <v>11</v>
      </c>
      <c r="R24" s="16">
        <f t="shared" si="22"/>
        <v>12</v>
      </c>
      <c r="S24" s="41">
        <f t="shared" si="22"/>
        <v>13</v>
      </c>
      <c r="T24" s="41">
        <f t="shared" si="22"/>
        <v>14</v>
      </c>
      <c r="U24" s="16">
        <f t="shared" si="22"/>
        <v>15</v>
      </c>
      <c r="V24" s="16">
        <f t="shared" si="22"/>
        <v>16</v>
      </c>
      <c r="W24" s="16">
        <f t="shared" si="22"/>
        <v>17</v>
      </c>
      <c r="X24" s="16">
        <f t="shared" si="22"/>
        <v>18</v>
      </c>
      <c r="Y24" s="16">
        <f t="shared" si="22"/>
        <v>19</v>
      </c>
      <c r="Z24" s="41">
        <f t="shared" si="22"/>
        <v>20</v>
      </c>
      <c r="AA24" s="41">
        <f t="shared" si="22"/>
        <v>21</v>
      </c>
      <c r="AB24" s="16">
        <f t="shared" si="22"/>
        <v>22</v>
      </c>
      <c r="AC24" s="16">
        <f t="shared" si="22"/>
        <v>23</v>
      </c>
      <c r="AD24" s="16">
        <f t="shared" si="22"/>
        <v>24</v>
      </c>
      <c r="AE24" s="16">
        <f t="shared" si="22"/>
        <v>25</v>
      </c>
      <c r="AF24" s="16">
        <f t="shared" si="22"/>
        <v>26</v>
      </c>
      <c r="AG24" s="41">
        <f t="shared" si="22"/>
        <v>27</v>
      </c>
      <c r="AH24" s="41">
        <f t="shared" si="22"/>
        <v>28</v>
      </c>
      <c r="AI24" s="41">
        <f>IF($E$4&gt;BX24,"",IF($E$5&lt;BX24,"",IF(MONTH(BW24)&lt;&gt;MONTH(BX24),"",DAY(BX24))))</f>
        <v>29</v>
      </c>
      <c r="AJ24" s="5">
        <f>IF($E$4&gt;BY24,"",IF($E$5&lt;BY24,"",IF(MONTH(BW24)&lt;&gt;MONTH(BY24),"",DAY(BY24))))</f>
        <v>30</v>
      </c>
      <c r="AK24" s="13">
        <f>IF($E$4&gt;BZ24,"",IF($E$5&lt;BZ24,"",IF(MONTH(BW24)&lt;&gt;MONTH(BZ24),"",DAY(BZ24))))</f>
        <v>31</v>
      </c>
      <c r="AL24" s="88" t="s">
        <v>11</v>
      </c>
      <c r="AM24" s="89"/>
      <c r="AN24" s="89"/>
      <c r="AO24" s="89"/>
      <c r="AP24" s="95">
        <f>COUNTIF(G26:AK26,"工")+COUNTIF(G26:AK26,"休")+COUNTIFS(G26:AK26,"外",G27:AK27,"作")+COUNTIFS(G26:AK26,"外",G27:AK27,"天")+COUNTIFS(G26:AK26,"外",G27:AK27,"閉")</f>
        <v>0</v>
      </c>
      <c r="AQ24" s="96"/>
      <c r="AU24" s="42"/>
      <c r="AV24" s="45">
        <f>EDATE(AV20,1)</f>
        <v>45505</v>
      </c>
      <c r="AW24" s="45">
        <f>AV24+1</f>
        <v>45506</v>
      </c>
      <c r="AX24" s="45">
        <f t="shared" ref="AX24:BZ24" si="23">AW24+1</f>
        <v>45507</v>
      </c>
      <c r="AY24" s="45">
        <f t="shared" si="23"/>
        <v>45508</v>
      </c>
      <c r="AZ24" s="45">
        <f t="shared" si="23"/>
        <v>45509</v>
      </c>
      <c r="BA24" s="45">
        <f t="shared" si="23"/>
        <v>45510</v>
      </c>
      <c r="BB24" s="45">
        <f t="shared" si="23"/>
        <v>45511</v>
      </c>
      <c r="BC24" s="45">
        <f t="shared" si="23"/>
        <v>45512</v>
      </c>
      <c r="BD24" s="45">
        <f t="shared" si="23"/>
        <v>45513</v>
      </c>
      <c r="BE24" s="45">
        <f t="shared" si="23"/>
        <v>45514</v>
      </c>
      <c r="BF24" s="45">
        <f t="shared" si="23"/>
        <v>45515</v>
      </c>
      <c r="BG24" s="45">
        <f t="shared" si="23"/>
        <v>45516</v>
      </c>
      <c r="BH24" s="45">
        <f t="shared" si="23"/>
        <v>45517</v>
      </c>
      <c r="BI24" s="45">
        <f t="shared" si="23"/>
        <v>45518</v>
      </c>
      <c r="BJ24" s="45">
        <f t="shared" si="23"/>
        <v>45519</v>
      </c>
      <c r="BK24" s="45">
        <f t="shared" si="23"/>
        <v>45520</v>
      </c>
      <c r="BL24" s="45">
        <f t="shared" si="23"/>
        <v>45521</v>
      </c>
      <c r="BM24" s="45">
        <f t="shared" si="23"/>
        <v>45522</v>
      </c>
      <c r="BN24" s="45">
        <f t="shared" si="23"/>
        <v>45523</v>
      </c>
      <c r="BO24" s="45">
        <f t="shared" si="23"/>
        <v>45524</v>
      </c>
      <c r="BP24" s="45">
        <f t="shared" si="23"/>
        <v>45525</v>
      </c>
      <c r="BQ24" s="45">
        <f t="shared" si="23"/>
        <v>45526</v>
      </c>
      <c r="BR24" s="45">
        <f t="shared" si="23"/>
        <v>45527</v>
      </c>
      <c r="BS24" s="45">
        <f t="shared" si="23"/>
        <v>45528</v>
      </c>
      <c r="BT24" s="45">
        <f t="shared" si="23"/>
        <v>45529</v>
      </c>
      <c r="BU24" s="45">
        <f t="shared" si="23"/>
        <v>45530</v>
      </c>
      <c r="BV24" s="45">
        <f t="shared" si="23"/>
        <v>45531</v>
      </c>
      <c r="BW24" s="45">
        <f t="shared" si="23"/>
        <v>45532</v>
      </c>
      <c r="BX24" s="45">
        <f t="shared" si="23"/>
        <v>45533</v>
      </c>
      <c r="BY24" s="45">
        <f t="shared" si="23"/>
        <v>45534</v>
      </c>
      <c r="BZ24" s="45">
        <f t="shared" si="23"/>
        <v>45535</v>
      </c>
    </row>
    <row r="25" spans="1:78" ht="20.25" customHeight="1" x14ac:dyDescent="0.15">
      <c r="A25" s="76"/>
      <c r="B25" s="77"/>
      <c r="C25" s="78"/>
      <c r="D25" s="81" t="s">
        <v>6</v>
      </c>
      <c r="E25" s="82"/>
      <c r="F25" s="83"/>
      <c r="G25" s="43">
        <f>IF(G24="","",WEEKDAY(AV24))</f>
        <v>5</v>
      </c>
      <c r="H25" s="43">
        <f t="shared" ref="H25:AK25" si="24">IF(H24="","",WEEKDAY(AW24))</f>
        <v>6</v>
      </c>
      <c r="I25" s="43">
        <f t="shared" si="24"/>
        <v>7</v>
      </c>
      <c r="J25" s="43">
        <f t="shared" si="24"/>
        <v>1</v>
      </c>
      <c r="K25" s="43">
        <f t="shared" si="24"/>
        <v>2</v>
      </c>
      <c r="L25" s="47">
        <f t="shared" si="24"/>
        <v>3</v>
      </c>
      <c r="M25" s="47">
        <f t="shared" si="24"/>
        <v>4</v>
      </c>
      <c r="N25" s="43">
        <f t="shared" si="24"/>
        <v>5</v>
      </c>
      <c r="O25" s="43">
        <f t="shared" si="24"/>
        <v>6</v>
      </c>
      <c r="P25" s="43">
        <f t="shared" si="24"/>
        <v>7</v>
      </c>
      <c r="Q25" s="43">
        <f t="shared" si="24"/>
        <v>1</v>
      </c>
      <c r="R25" s="43">
        <f t="shared" si="24"/>
        <v>2</v>
      </c>
      <c r="S25" s="47">
        <f t="shared" si="24"/>
        <v>3</v>
      </c>
      <c r="T25" s="47">
        <f t="shared" si="24"/>
        <v>4</v>
      </c>
      <c r="U25" s="43">
        <f t="shared" si="24"/>
        <v>5</v>
      </c>
      <c r="V25" s="43">
        <f t="shared" si="24"/>
        <v>6</v>
      </c>
      <c r="W25" s="43">
        <f t="shared" si="24"/>
        <v>7</v>
      </c>
      <c r="X25" s="43">
        <f t="shared" si="24"/>
        <v>1</v>
      </c>
      <c r="Y25" s="43">
        <f t="shared" si="24"/>
        <v>2</v>
      </c>
      <c r="Z25" s="47">
        <f t="shared" si="24"/>
        <v>3</v>
      </c>
      <c r="AA25" s="47">
        <f t="shared" si="24"/>
        <v>4</v>
      </c>
      <c r="AB25" s="43">
        <f t="shared" si="24"/>
        <v>5</v>
      </c>
      <c r="AC25" s="43">
        <f t="shared" si="24"/>
        <v>6</v>
      </c>
      <c r="AD25" s="43">
        <f t="shared" si="24"/>
        <v>7</v>
      </c>
      <c r="AE25" s="43">
        <f t="shared" si="24"/>
        <v>1</v>
      </c>
      <c r="AF25" s="43">
        <f t="shared" si="24"/>
        <v>2</v>
      </c>
      <c r="AG25" s="47">
        <f t="shared" si="24"/>
        <v>3</v>
      </c>
      <c r="AH25" s="47">
        <f t="shared" si="24"/>
        <v>4</v>
      </c>
      <c r="AI25" s="47">
        <f t="shared" si="24"/>
        <v>5</v>
      </c>
      <c r="AJ25" s="43">
        <f t="shared" si="24"/>
        <v>6</v>
      </c>
      <c r="AK25" s="46">
        <f t="shared" si="24"/>
        <v>7</v>
      </c>
      <c r="AL25" s="88" t="s">
        <v>8</v>
      </c>
      <c r="AM25" s="89"/>
      <c r="AN25" s="89"/>
      <c r="AO25" s="89"/>
      <c r="AP25" s="90">
        <f t="shared" ref="AP25" si="25">COUNTIF(G27:AK27,"閉")+COUNTIF(G27:AK27,"天")</f>
        <v>0</v>
      </c>
      <c r="AQ25" s="91"/>
      <c r="AV25">
        <f>WEEKDAY(AV24)</f>
        <v>5</v>
      </c>
      <c r="AW25">
        <f>WEEKDAY(AW24)</f>
        <v>6</v>
      </c>
      <c r="AX25">
        <f t="shared" ref="AX25:BZ25" si="26">WEEKDAY(AX24)</f>
        <v>7</v>
      </c>
      <c r="AY25">
        <f t="shared" si="26"/>
        <v>1</v>
      </c>
      <c r="AZ25">
        <f t="shared" si="26"/>
        <v>2</v>
      </c>
      <c r="BA25">
        <f t="shared" si="26"/>
        <v>3</v>
      </c>
      <c r="BB25">
        <f t="shared" si="26"/>
        <v>4</v>
      </c>
      <c r="BC25">
        <f t="shared" si="26"/>
        <v>5</v>
      </c>
      <c r="BD25">
        <f t="shared" si="26"/>
        <v>6</v>
      </c>
      <c r="BE25">
        <f t="shared" si="26"/>
        <v>7</v>
      </c>
      <c r="BF25">
        <f t="shared" si="26"/>
        <v>1</v>
      </c>
      <c r="BG25">
        <f t="shared" si="26"/>
        <v>2</v>
      </c>
      <c r="BH25">
        <f t="shared" si="26"/>
        <v>3</v>
      </c>
      <c r="BI25">
        <f t="shared" si="26"/>
        <v>4</v>
      </c>
      <c r="BJ25">
        <f t="shared" si="26"/>
        <v>5</v>
      </c>
      <c r="BK25">
        <f t="shared" si="26"/>
        <v>6</v>
      </c>
      <c r="BL25">
        <f t="shared" si="26"/>
        <v>7</v>
      </c>
      <c r="BM25">
        <f t="shared" si="26"/>
        <v>1</v>
      </c>
      <c r="BN25">
        <f t="shared" si="26"/>
        <v>2</v>
      </c>
      <c r="BO25">
        <f t="shared" si="26"/>
        <v>3</v>
      </c>
      <c r="BP25">
        <f t="shared" si="26"/>
        <v>4</v>
      </c>
      <c r="BQ25">
        <f t="shared" si="26"/>
        <v>5</v>
      </c>
      <c r="BR25">
        <f t="shared" si="26"/>
        <v>6</v>
      </c>
      <c r="BS25">
        <f t="shared" si="26"/>
        <v>7</v>
      </c>
      <c r="BT25">
        <f t="shared" si="26"/>
        <v>1</v>
      </c>
      <c r="BU25">
        <f t="shared" si="26"/>
        <v>2</v>
      </c>
      <c r="BV25">
        <f t="shared" si="26"/>
        <v>3</v>
      </c>
      <c r="BW25">
        <f t="shared" si="26"/>
        <v>4</v>
      </c>
      <c r="BX25">
        <f t="shared" si="26"/>
        <v>5</v>
      </c>
      <c r="BY25">
        <f t="shared" si="26"/>
        <v>6</v>
      </c>
      <c r="BZ25">
        <f t="shared" si="26"/>
        <v>7</v>
      </c>
    </row>
    <row r="26" spans="1:78" ht="20.25" customHeight="1" x14ac:dyDescent="0.15">
      <c r="A26" s="49"/>
      <c r="B26" s="52" t="s">
        <v>42</v>
      </c>
      <c r="C26" s="50" t="str">
        <f>IFERROR(IF(AP26&lt;($Y$109/100),"×","○"),"")</f>
        <v/>
      </c>
      <c r="D26" s="81" t="s">
        <v>24</v>
      </c>
      <c r="E26" s="82"/>
      <c r="F26" s="8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88" t="s">
        <v>21</v>
      </c>
      <c r="AM26" s="89"/>
      <c r="AN26" s="89"/>
      <c r="AO26" s="89"/>
      <c r="AP26" s="79" t="e">
        <f t="shared" ref="AP26" si="27">AP25/AP24</f>
        <v>#DIV/0!</v>
      </c>
      <c r="AQ26" s="80"/>
      <c r="AR26">
        <f>IF(C26="×",1,0)</f>
        <v>0</v>
      </c>
    </row>
    <row r="27" spans="1:78" ht="20.25" customHeight="1" thickBot="1" x14ac:dyDescent="0.2">
      <c r="A27" s="54"/>
      <c r="B27" s="53" t="s">
        <v>43</v>
      </c>
      <c r="C27" s="51" t="str">
        <f>IF(AP27=0,"",IF(AP25&lt;AP27,"×","○"))</f>
        <v/>
      </c>
      <c r="D27" s="97" t="s">
        <v>25</v>
      </c>
      <c r="E27" s="98"/>
      <c r="F27" s="9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1"/>
      <c r="AJ27" s="11"/>
      <c r="AK27" s="12"/>
      <c r="AL27" s="84" t="s">
        <v>33</v>
      </c>
      <c r="AM27" s="85"/>
      <c r="AN27" s="85"/>
      <c r="AO27" s="85"/>
      <c r="AP27" s="120">
        <f>COUNTIFS(G25:AK25,7,G27:AK27,"作")+COUNTIFS(G25:AK25,7,G27:AK27,"天")+COUNTIFS(G25:AK25,7,G27:AK27,"閉")+COUNTIFS(G25:AK25,1,G27:AK27,"作")+COUNTIFS(G25:AK25,1,G27:AK27,"天")+COUNTIFS(G25:AK25,1,G27:AK27,"閉")</f>
        <v>0</v>
      </c>
      <c r="AQ27" s="121"/>
      <c r="AR27">
        <f>IF(C27="×",1,0)</f>
        <v>0</v>
      </c>
      <c r="AS27">
        <f>IF(A24="","",IF(AR26=0,0,IF(AR27=0,0,1)))</f>
        <v>0</v>
      </c>
    </row>
    <row r="28" spans="1:78" ht="20.25" customHeight="1" x14ac:dyDescent="0.15">
      <c r="A28" s="73" t="str">
        <f>IF($E$5&lt;AV28,"",TEXT(EDATE($E$4,5),"ggge年m月"))</f>
        <v>令和6年9月</v>
      </c>
      <c r="B28" s="74"/>
      <c r="C28" s="75"/>
      <c r="D28" s="92" t="s">
        <v>7</v>
      </c>
      <c r="E28" s="93"/>
      <c r="F28" s="94"/>
      <c r="G28" s="5">
        <f>IF($E$4&gt;AV28,"",IF($E$5&lt;AV28,"",DAY(AV28)))</f>
        <v>1</v>
      </c>
      <c r="H28" s="5">
        <f>IF($E$4&gt;AW28,"",IF($E$5&lt;AW28,"",DAY(AW28)))</f>
        <v>2</v>
      </c>
      <c r="I28" s="5">
        <f t="shared" ref="I28:AH28" si="28">IF($E$4&gt;AX28,"",IF($E$5&lt;AX28,"",DAY(AX28)))</f>
        <v>3</v>
      </c>
      <c r="J28" s="5">
        <f t="shared" si="28"/>
        <v>4</v>
      </c>
      <c r="K28" s="5">
        <f t="shared" si="28"/>
        <v>5</v>
      </c>
      <c r="L28" s="41">
        <f t="shared" si="28"/>
        <v>6</v>
      </c>
      <c r="M28" s="41">
        <f t="shared" si="28"/>
        <v>7</v>
      </c>
      <c r="N28" s="16">
        <f t="shared" si="28"/>
        <v>8</v>
      </c>
      <c r="O28" s="16">
        <f t="shared" si="28"/>
        <v>9</v>
      </c>
      <c r="P28" s="16">
        <f t="shared" si="28"/>
        <v>10</v>
      </c>
      <c r="Q28" s="16">
        <f t="shared" si="28"/>
        <v>11</v>
      </c>
      <c r="R28" s="16">
        <f t="shared" si="28"/>
        <v>12</v>
      </c>
      <c r="S28" s="41">
        <f t="shared" si="28"/>
        <v>13</v>
      </c>
      <c r="T28" s="41">
        <f t="shared" si="28"/>
        <v>14</v>
      </c>
      <c r="U28" s="16">
        <f t="shared" si="28"/>
        <v>15</v>
      </c>
      <c r="V28" s="16">
        <f t="shared" si="28"/>
        <v>16</v>
      </c>
      <c r="W28" s="16">
        <f t="shared" si="28"/>
        <v>17</v>
      </c>
      <c r="X28" s="16">
        <f t="shared" si="28"/>
        <v>18</v>
      </c>
      <c r="Y28" s="16">
        <f t="shared" si="28"/>
        <v>19</v>
      </c>
      <c r="Z28" s="41">
        <f t="shared" si="28"/>
        <v>20</v>
      </c>
      <c r="AA28" s="41">
        <f t="shared" si="28"/>
        <v>21</v>
      </c>
      <c r="AB28" s="16">
        <f t="shared" si="28"/>
        <v>22</v>
      </c>
      <c r="AC28" s="16">
        <f t="shared" si="28"/>
        <v>23</v>
      </c>
      <c r="AD28" s="16">
        <f t="shared" si="28"/>
        <v>24</v>
      </c>
      <c r="AE28" s="16">
        <f t="shared" si="28"/>
        <v>25</v>
      </c>
      <c r="AF28" s="16">
        <f t="shared" si="28"/>
        <v>26</v>
      </c>
      <c r="AG28" s="41">
        <f t="shared" si="28"/>
        <v>27</v>
      </c>
      <c r="AH28" s="41">
        <f t="shared" si="28"/>
        <v>28</v>
      </c>
      <c r="AI28" s="41">
        <f>IF($E$4&gt;BX28,"",IF($E$5&lt;BX28,"",IF(MONTH(BW28)&lt;&gt;MONTH(BX28),"",DAY(BX28))))</f>
        <v>29</v>
      </c>
      <c r="AJ28" s="5">
        <f>IF($E$4&gt;BY28,"",IF($E$5&lt;BY28,"",IF(MONTH(BW28)&lt;&gt;MONTH(BY28),"",DAY(BY28))))</f>
        <v>30</v>
      </c>
      <c r="AK28" s="13" t="str">
        <f>IF($E$4&gt;BZ28,"",IF($E$5&lt;BZ28,"",IF(MONTH(BW28)&lt;&gt;MONTH(BZ28),"",DAY(BZ28))))</f>
        <v/>
      </c>
      <c r="AL28" s="88" t="s">
        <v>11</v>
      </c>
      <c r="AM28" s="89"/>
      <c r="AN28" s="89"/>
      <c r="AO28" s="89"/>
      <c r="AP28" s="95">
        <f>COUNTIF(G30:AK30,"工")+COUNTIF(G30:AK30,"休")+COUNTIFS(G30:AK30,"外",G31:AK31,"作")+COUNTIFS(G30:AK30,"外",G31:AK31,"天")+COUNTIFS(G30:AK30,"外",G31:AK31,"閉")</f>
        <v>0</v>
      </c>
      <c r="AQ28" s="96"/>
      <c r="AU28" s="42"/>
      <c r="AV28" s="45">
        <f>EDATE(AV24,1)</f>
        <v>45536</v>
      </c>
      <c r="AW28" s="45">
        <f>AV28+1</f>
        <v>45537</v>
      </c>
      <c r="AX28" s="45">
        <f t="shared" ref="AX28:BZ28" si="29">AW28+1</f>
        <v>45538</v>
      </c>
      <c r="AY28" s="45">
        <f t="shared" si="29"/>
        <v>45539</v>
      </c>
      <c r="AZ28" s="45">
        <f t="shared" si="29"/>
        <v>45540</v>
      </c>
      <c r="BA28" s="45">
        <f t="shared" si="29"/>
        <v>45541</v>
      </c>
      <c r="BB28" s="45">
        <f t="shared" si="29"/>
        <v>45542</v>
      </c>
      <c r="BC28" s="45">
        <f t="shared" si="29"/>
        <v>45543</v>
      </c>
      <c r="BD28" s="45">
        <f t="shared" si="29"/>
        <v>45544</v>
      </c>
      <c r="BE28" s="45">
        <f t="shared" si="29"/>
        <v>45545</v>
      </c>
      <c r="BF28" s="45">
        <f t="shared" si="29"/>
        <v>45546</v>
      </c>
      <c r="BG28" s="45">
        <f t="shared" si="29"/>
        <v>45547</v>
      </c>
      <c r="BH28" s="45">
        <f t="shared" si="29"/>
        <v>45548</v>
      </c>
      <c r="BI28" s="45">
        <f t="shared" si="29"/>
        <v>45549</v>
      </c>
      <c r="BJ28" s="45">
        <f t="shared" si="29"/>
        <v>45550</v>
      </c>
      <c r="BK28" s="45">
        <f t="shared" si="29"/>
        <v>45551</v>
      </c>
      <c r="BL28" s="45">
        <f t="shared" si="29"/>
        <v>45552</v>
      </c>
      <c r="BM28" s="45">
        <f t="shared" si="29"/>
        <v>45553</v>
      </c>
      <c r="BN28" s="45">
        <f t="shared" si="29"/>
        <v>45554</v>
      </c>
      <c r="BO28" s="45">
        <f t="shared" si="29"/>
        <v>45555</v>
      </c>
      <c r="BP28" s="45">
        <f t="shared" si="29"/>
        <v>45556</v>
      </c>
      <c r="BQ28" s="45">
        <f t="shared" si="29"/>
        <v>45557</v>
      </c>
      <c r="BR28" s="45">
        <f t="shared" si="29"/>
        <v>45558</v>
      </c>
      <c r="BS28" s="45">
        <f t="shared" si="29"/>
        <v>45559</v>
      </c>
      <c r="BT28" s="45">
        <f t="shared" si="29"/>
        <v>45560</v>
      </c>
      <c r="BU28" s="45">
        <f t="shared" si="29"/>
        <v>45561</v>
      </c>
      <c r="BV28" s="45">
        <f t="shared" si="29"/>
        <v>45562</v>
      </c>
      <c r="BW28" s="45">
        <f t="shared" si="29"/>
        <v>45563</v>
      </c>
      <c r="BX28" s="45">
        <f t="shared" si="29"/>
        <v>45564</v>
      </c>
      <c r="BY28" s="45">
        <f t="shared" si="29"/>
        <v>45565</v>
      </c>
      <c r="BZ28" s="45">
        <f t="shared" si="29"/>
        <v>45566</v>
      </c>
    </row>
    <row r="29" spans="1:78" ht="20.25" customHeight="1" x14ac:dyDescent="0.15">
      <c r="A29" s="76"/>
      <c r="B29" s="77"/>
      <c r="C29" s="78"/>
      <c r="D29" s="81" t="s">
        <v>6</v>
      </c>
      <c r="E29" s="82"/>
      <c r="F29" s="83"/>
      <c r="G29" s="43">
        <f>IF(G28="","",WEEKDAY(AV28))</f>
        <v>1</v>
      </c>
      <c r="H29" s="43">
        <f t="shared" ref="H29:AK29" si="30">IF(H28="","",WEEKDAY(AW28))</f>
        <v>2</v>
      </c>
      <c r="I29" s="43">
        <f t="shared" si="30"/>
        <v>3</v>
      </c>
      <c r="J29" s="43">
        <f t="shared" si="30"/>
        <v>4</v>
      </c>
      <c r="K29" s="43">
        <f t="shared" si="30"/>
        <v>5</v>
      </c>
      <c r="L29" s="47">
        <f t="shared" si="30"/>
        <v>6</v>
      </c>
      <c r="M29" s="47">
        <f t="shared" si="30"/>
        <v>7</v>
      </c>
      <c r="N29" s="43">
        <f t="shared" si="30"/>
        <v>1</v>
      </c>
      <c r="O29" s="43">
        <f t="shared" si="30"/>
        <v>2</v>
      </c>
      <c r="P29" s="43">
        <f t="shared" si="30"/>
        <v>3</v>
      </c>
      <c r="Q29" s="43">
        <f t="shared" si="30"/>
        <v>4</v>
      </c>
      <c r="R29" s="43">
        <f t="shared" si="30"/>
        <v>5</v>
      </c>
      <c r="S29" s="47">
        <f t="shared" si="30"/>
        <v>6</v>
      </c>
      <c r="T29" s="47">
        <f t="shared" si="30"/>
        <v>7</v>
      </c>
      <c r="U29" s="43">
        <f t="shared" si="30"/>
        <v>1</v>
      </c>
      <c r="V29" s="43">
        <f t="shared" si="30"/>
        <v>2</v>
      </c>
      <c r="W29" s="43">
        <f t="shared" si="30"/>
        <v>3</v>
      </c>
      <c r="X29" s="43">
        <f t="shared" si="30"/>
        <v>4</v>
      </c>
      <c r="Y29" s="43">
        <f t="shared" si="30"/>
        <v>5</v>
      </c>
      <c r="Z29" s="47">
        <f t="shared" si="30"/>
        <v>6</v>
      </c>
      <c r="AA29" s="47">
        <f t="shared" si="30"/>
        <v>7</v>
      </c>
      <c r="AB29" s="43">
        <f t="shared" si="30"/>
        <v>1</v>
      </c>
      <c r="AC29" s="43">
        <f t="shared" si="30"/>
        <v>2</v>
      </c>
      <c r="AD29" s="43">
        <f t="shared" si="30"/>
        <v>3</v>
      </c>
      <c r="AE29" s="43">
        <f t="shared" si="30"/>
        <v>4</v>
      </c>
      <c r="AF29" s="43">
        <f t="shared" si="30"/>
        <v>5</v>
      </c>
      <c r="AG29" s="47">
        <f t="shared" si="30"/>
        <v>6</v>
      </c>
      <c r="AH29" s="47">
        <f t="shared" si="30"/>
        <v>7</v>
      </c>
      <c r="AI29" s="47">
        <f t="shared" si="30"/>
        <v>1</v>
      </c>
      <c r="AJ29" s="43">
        <f t="shared" si="30"/>
        <v>2</v>
      </c>
      <c r="AK29" s="46" t="str">
        <f t="shared" si="30"/>
        <v/>
      </c>
      <c r="AL29" s="88" t="s">
        <v>8</v>
      </c>
      <c r="AM29" s="89"/>
      <c r="AN29" s="89"/>
      <c r="AO29" s="89"/>
      <c r="AP29" s="90">
        <f t="shared" ref="AP29" si="31">COUNTIF(G31:AK31,"閉")+COUNTIF(G31:AK31,"天")</f>
        <v>0</v>
      </c>
      <c r="AQ29" s="91"/>
      <c r="AV29">
        <f>WEEKDAY(AV28)</f>
        <v>1</v>
      </c>
      <c r="AW29">
        <f>WEEKDAY(AW28)</f>
        <v>2</v>
      </c>
      <c r="AX29">
        <f t="shared" ref="AX29:BZ29" si="32">WEEKDAY(AX28)</f>
        <v>3</v>
      </c>
      <c r="AY29">
        <f t="shared" si="32"/>
        <v>4</v>
      </c>
      <c r="AZ29">
        <f t="shared" si="32"/>
        <v>5</v>
      </c>
      <c r="BA29">
        <f t="shared" si="32"/>
        <v>6</v>
      </c>
      <c r="BB29">
        <f t="shared" si="32"/>
        <v>7</v>
      </c>
      <c r="BC29">
        <f t="shared" si="32"/>
        <v>1</v>
      </c>
      <c r="BD29">
        <f t="shared" si="32"/>
        <v>2</v>
      </c>
      <c r="BE29">
        <f t="shared" si="32"/>
        <v>3</v>
      </c>
      <c r="BF29">
        <f t="shared" si="32"/>
        <v>4</v>
      </c>
      <c r="BG29">
        <f t="shared" si="32"/>
        <v>5</v>
      </c>
      <c r="BH29">
        <f t="shared" si="32"/>
        <v>6</v>
      </c>
      <c r="BI29">
        <f t="shared" si="32"/>
        <v>7</v>
      </c>
      <c r="BJ29">
        <f t="shared" si="32"/>
        <v>1</v>
      </c>
      <c r="BK29">
        <f t="shared" si="32"/>
        <v>2</v>
      </c>
      <c r="BL29">
        <f t="shared" si="32"/>
        <v>3</v>
      </c>
      <c r="BM29">
        <f t="shared" si="32"/>
        <v>4</v>
      </c>
      <c r="BN29">
        <f t="shared" si="32"/>
        <v>5</v>
      </c>
      <c r="BO29">
        <f t="shared" si="32"/>
        <v>6</v>
      </c>
      <c r="BP29">
        <f t="shared" si="32"/>
        <v>7</v>
      </c>
      <c r="BQ29">
        <f t="shared" si="32"/>
        <v>1</v>
      </c>
      <c r="BR29">
        <f t="shared" si="32"/>
        <v>2</v>
      </c>
      <c r="BS29">
        <f t="shared" si="32"/>
        <v>3</v>
      </c>
      <c r="BT29">
        <f t="shared" si="32"/>
        <v>4</v>
      </c>
      <c r="BU29">
        <f t="shared" si="32"/>
        <v>5</v>
      </c>
      <c r="BV29">
        <f t="shared" si="32"/>
        <v>6</v>
      </c>
      <c r="BW29">
        <f t="shared" si="32"/>
        <v>7</v>
      </c>
      <c r="BX29">
        <f t="shared" si="32"/>
        <v>1</v>
      </c>
      <c r="BY29">
        <f t="shared" si="32"/>
        <v>2</v>
      </c>
      <c r="BZ29">
        <f t="shared" si="32"/>
        <v>3</v>
      </c>
    </row>
    <row r="30" spans="1:78" ht="20.25" customHeight="1" x14ac:dyDescent="0.15">
      <c r="A30" s="49"/>
      <c r="B30" s="52" t="s">
        <v>42</v>
      </c>
      <c r="C30" s="50" t="str">
        <f>IFERROR(IF(AP30&lt;($Y$109/100),"×","○"),"")</f>
        <v/>
      </c>
      <c r="D30" s="81" t="s">
        <v>24</v>
      </c>
      <c r="E30" s="82"/>
      <c r="F30" s="83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88" t="s">
        <v>21</v>
      </c>
      <c r="AM30" s="89"/>
      <c r="AN30" s="89"/>
      <c r="AO30" s="89"/>
      <c r="AP30" s="79" t="e">
        <f t="shared" ref="AP30" si="33">AP29/AP28</f>
        <v>#DIV/0!</v>
      </c>
      <c r="AQ30" s="80"/>
      <c r="AR30">
        <f>IF(C30="×",1,0)</f>
        <v>0</v>
      </c>
    </row>
    <row r="31" spans="1:78" ht="20.25" customHeight="1" thickBot="1" x14ac:dyDescent="0.2">
      <c r="A31" s="57"/>
      <c r="B31" s="53" t="s">
        <v>43</v>
      </c>
      <c r="C31" s="51" t="str">
        <f>IF(AP31=0,"",IF(AP29&lt;AP31,"×","○"))</f>
        <v/>
      </c>
      <c r="D31" s="97" t="s">
        <v>25</v>
      </c>
      <c r="E31" s="98"/>
      <c r="F31" s="9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11"/>
      <c r="AJ31" s="11"/>
      <c r="AK31" s="12"/>
      <c r="AL31" s="84" t="s">
        <v>33</v>
      </c>
      <c r="AM31" s="85"/>
      <c r="AN31" s="85"/>
      <c r="AO31" s="85"/>
      <c r="AP31" s="120">
        <f>COUNTIFS(G29:AK29,7,G31:AK31,"作")+COUNTIFS(G29:AK29,7,G31:AK31,"天")+COUNTIFS(G29:AK29,7,G31:AK31,"閉")+COUNTIFS(G29:AK29,1,G31:AK31,"作")+COUNTIFS(G29:AK29,1,G31:AK31,"天")+COUNTIFS(G29:AK29,1,G31:AK31,"閉")</f>
        <v>0</v>
      </c>
      <c r="AQ31" s="121"/>
      <c r="AR31">
        <f>IF(C31="×",1,0)</f>
        <v>0</v>
      </c>
      <c r="AS31">
        <f>IF(A28="","",IF(AR30=0,0,IF(AR31=0,0,1)))</f>
        <v>0</v>
      </c>
    </row>
    <row r="32" spans="1:78" ht="20.25" customHeight="1" x14ac:dyDescent="0.15">
      <c r="A32" s="73" t="str">
        <f>IF($E$5&lt;AV32,"",TEXT(EDATE($E$4,6),"ggge年m月"))</f>
        <v>令和6年10月</v>
      </c>
      <c r="B32" s="74"/>
      <c r="C32" s="75"/>
      <c r="D32" s="92" t="s">
        <v>7</v>
      </c>
      <c r="E32" s="93"/>
      <c r="F32" s="94"/>
      <c r="G32" s="5">
        <f>IF($E$4&gt;AV32,"",IF($E$5&lt;AV32,"",DAY(AV32)))</f>
        <v>1</v>
      </c>
      <c r="H32" s="5">
        <f>IF($E$4&gt;AW32,"",IF($E$5&lt;AW32,"",DAY(AW32)))</f>
        <v>2</v>
      </c>
      <c r="I32" s="5">
        <f t="shared" ref="I32:AH32" si="34">IF($E$4&gt;AX32,"",IF($E$5&lt;AX32,"",DAY(AX32)))</f>
        <v>3</v>
      </c>
      <c r="J32" s="5">
        <f t="shared" si="34"/>
        <v>4</v>
      </c>
      <c r="K32" s="5">
        <f t="shared" si="34"/>
        <v>5</v>
      </c>
      <c r="L32" s="41">
        <f t="shared" si="34"/>
        <v>6</v>
      </c>
      <c r="M32" s="41">
        <f t="shared" si="34"/>
        <v>7</v>
      </c>
      <c r="N32" s="16">
        <f t="shared" si="34"/>
        <v>8</v>
      </c>
      <c r="O32" s="16">
        <f t="shared" si="34"/>
        <v>9</v>
      </c>
      <c r="P32" s="16">
        <f t="shared" si="34"/>
        <v>10</v>
      </c>
      <c r="Q32" s="16">
        <f t="shared" si="34"/>
        <v>11</v>
      </c>
      <c r="R32" s="16">
        <f t="shared" si="34"/>
        <v>12</v>
      </c>
      <c r="S32" s="41">
        <f t="shared" si="34"/>
        <v>13</v>
      </c>
      <c r="T32" s="41">
        <f t="shared" si="34"/>
        <v>14</v>
      </c>
      <c r="U32" s="16">
        <f t="shared" si="34"/>
        <v>15</v>
      </c>
      <c r="V32" s="16">
        <f t="shared" si="34"/>
        <v>16</v>
      </c>
      <c r="W32" s="16">
        <f t="shared" si="34"/>
        <v>17</v>
      </c>
      <c r="X32" s="16">
        <f t="shared" si="34"/>
        <v>18</v>
      </c>
      <c r="Y32" s="16">
        <f t="shared" si="34"/>
        <v>19</v>
      </c>
      <c r="Z32" s="41">
        <f t="shared" si="34"/>
        <v>20</v>
      </c>
      <c r="AA32" s="41">
        <f t="shared" si="34"/>
        <v>21</v>
      </c>
      <c r="AB32" s="16">
        <f t="shared" si="34"/>
        <v>22</v>
      </c>
      <c r="AC32" s="16">
        <f t="shared" si="34"/>
        <v>23</v>
      </c>
      <c r="AD32" s="16">
        <f t="shared" si="34"/>
        <v>24</v>
      </c>
      <c r="AE32" s="16">
        <f t="shared" si="34"/>
        <v>25</v>
      </c>
      <c r="AF32" s="16">
        <f t="shared" si="34"/>
        <v>26</v>
      </c>
      <c r="AG32" s="41">
        <f t="shared" si="34"/>
        <v>27</v>
      </c>
      <c r="AH32" s="41">
        <f t="shared" si="34"/>
        <v>28</v>
      </c>
      <c r="AI32" s="41">
        <f>IF($E$4&gt;BX32,"",IF($E$5&lt;BX32,"",IF(MONTH(BW32)&lt;&gt;MONTH(BX32),"",DAY(BX32))))</f>
        <v>29</v>
      </c>
      <c r="AJ32" s="5">
        <f>IF($E$4&gt;BY32,"",IF($E$5&lt;BY32,"",IF(MONTH(BW32)&lt;&gt;MONTH(BY32),"",DAY(BY32))))</f>
        <v>30</v>
      </c>
      <c r="AK32" s="13">
        <f>IF($E$4&gt;BZ32,"",IF($E$5&lt;BZ32,"",IF(MONTH(BW32)&lt;&gt;MONTH(BZ32),"",DAY(BZ32))))</f>
        <v>31</v>
      </c>
      <c r="AL32" s="88" t="s">
        <v>11</v>
      </c>
      <c r="AM32" s="89"/>
      <c r="AN32" s="89"/>
      <c r="AO32" s="89"/>
      <c r="AP32" s="95">
        <f>COUNTIF(G34:AK34,"工")+COUNTIF(G34:AK34,"休")+COUNTIFS(G34:AK34,"外",G35:AK35,"作")+COUNTIFS(G34:AK34,"外",G35:AK35,"天")+COUNTIFS(G34:AK34,"外",G35:AK35,"閉")</f>
        <v>0</v>
      </c>
      <c r="AQ32" s="96"/>
      <c r="AU32" s="42"/>
      <c r="AV32" s="45">
        <f>EDATE(AV28,1)</f>
        <v>45566</v>
      </c>
      <c r="AW32" s="45">
        <f>AV32+1</f>
        <v>45567</v>
      </c>
      <c r="AX32" s="45">
        <f t="shared" ref="AX32:BZ32" si="35">AW32+1</f>
        <v>45568</v>
      </c>
      <c r="AY32" s="45">
        <f t="shared" si="35"/>
        <v>45569</v>
      </c>
      <c r="AZ32" s="45">
        <f t="shared" si="35"/>
        <v>45570</v>
      </c>
      <c r="BA32" s="45">
        <f t="shared" si="35"/>
        <v>45571</v>
      </c>
      <c r="BB32" s="45">
        <f t="shared" si="35"/>
        <v>45572</v>
      </c>
      <c r="BC32" s="45">
        <f t="shared" si="35"/>
        <v>45573</v>
      </c>
      <c r="BD32" s="45">
        <f t="shared" si="35"/>
        <v>45574</v>
      </c>
      <c r="BE32" s="45">
        <f t="shared" si="35"/>
        <v>45575</v>
      </c>
      <c r="BF32" s="45">
        <f t="shared" si="35"/>
        <v>45576</v>
      </c>
      <c r="BG32" s="45">
        <f t="shared" si="35"/>
        <v>45577</v>
      </c>
      <c r="BH32" s="45">
        <f t="shared" si="35"/>
        <v>45578</v>
      </c>
      <c r="BI32" s="45">
        <f t="shared" si="35"/>
        <v>45579</v>
      </c>
      <c r="BJ32" s="45">
        <f t="shared" si="35"/>
        <v>45580</v>
      </c>
      <c r="BK32" s="45">
        <f t="shared" si="35"/>
        <v>45581</v>
      </c>
      <c r="BL32" s="45">
        <f t="shared" si="35"/>
        <v>45582</v>
      </c>
      <c r="BM32" s="45">
        <f t="shared" si="35"/>
        <v>45583</v>
      </c>
      <c r="BN32" s="45">
        <f t="shared" si="35"/>
        <v>45584</v>
      </c>
      <c r="BO32" s="45">
        <f t="shared" si="35"/>
        <v>45585</v>
      </c>
      <c r="BP32" s="45">
        <f t="shared" si="35"/>
        <v>45586</v>
      </c>
      <c r="BQ32" s="45">
        <f t="shared" si="35"/>
        <v>45587</v>
      </c>
      <c r="BR32" s="45">
        <f t="shared" si="35"/>
        <v>45588</v>
      </c>
      <c r="BS32" s="45">
        <f t="shared" si="35"/>
        <v>45589</v>
      </c>
      <c r="BT32" s="45">
        <f t="shared" si="35"/>
        <v>45590</v>
      </c>
      <c r="BU32" s="45">
        <f t="shared" si="35"/>
        <v>45591</v>
      </c>
      <c r="BV32" s="45">
        <f t="shared" si="35"/>
        <v>45592</v>
      </c>
      <c r="BW32" s="45">
        <f t="shared" si="35"/>
        <v>45593</v>
      </c>
      <c r="BX32" s="45">
        <f t="shared" si="35"/>
        <v>45594</v>
      </c>
      <c r="BY32" s="45">
        <f t="shared" si="35"/>
        <v>45595</v>
      </c>
      <c r="BZ32" s="45">
        <f t="shared" si="35"/>
        <v>45596</v>
      </c>
    </row>
    <row r="33" spans="1:78" ht="20.25" customHeight="1" x14ac:dyDescent="0.15">
      <c r="A33" s="76"/>
      <c r="B33" s="77"/>
      <c r="C33" s="78"/>
      <c r="D33" s="81" t="s">
        <v>6</v>
      </c>
      <c r="E33" s="82"/>
      <c r="F33" s="83"/>
      <c r="G33" s="43">
        <f>IF(G32="","",WEEKDAY(AV32))</f>
        <v>3</v>
      </c>
      <c r="H33" s="43">
        <f t="shared" ref="H33:AK33" si="36">IF(H32="","",WEEKDAY(AW32))</f>
        <v>4</v>
      </c>
      <c r="I33" s="43">
        <f t="shared" si="36"/>
        <v>5</v>
      </c>
      <c r="J33" s="43">
        <f t="shared" si="36"/>
        <v>6</v>
      </c>
      <c r="K33" s="43">
        <f t="shared" si="36"/>
        <v>7</v>
      </c>
      <c r="L33" s="47">
        <f t="shared" si="36"/>
        <v>1</v>
      </c>
      <c r="M33" s="47">
        <f t="shared" si="36"/>
        <v>2</v>
      </c>
      <c r="N33" s="43">
        <f t="shared" si="36"/>
        <v>3</v>
      </c>
      <c r="O33" s="43">
        <f t="shared" si="36"/>
        <v>4</v>
      </c>
      <c r="P33" s="43">
        <f t="shared" si="36"/>
        <v>5</v>
      </c>
      <c r="Q33" s="43">
        <f t="shared" si="36"/>
        <v>6</v>
      </c>
      <c r="R33" s="43">
        <f t="shared" si="36"/>
        <v>7</v>
      </c>
      <c r="S33" s="47">
        <f t="shared" si="36"/>
        <v>1</v>
      </c>
      <c r="T33" s="47">
        <f t="shared" si="36"/>
        <v>2</v>
      </c>
      <c r="U33" s="43">
        <f t="shared" si="36"/>
        <v>3</v>
      </c>
      <c r="V33" s="43">
        <f t="shared" si="36"/>
        <v>4</v>
      </c>
      <c r="W33" s="43">
        <f t="shared" si="36"/>
        <v>5</v>
      </c>
      <c r="X33" s="43">
        <f t="shared" si="36"/>
        <v>6</v>
      </c>
      <c r="Y33" s="43">
        <f t="shared" si="36"/>
        <v>7</v>
      </c>
      <c r="Z33" s="47">
        <f t="shared" si="36"/>
        <v>1</v>
      </c>
      <c r="AA33" s="47">
        <f t="shared" si="36"/>
        <v>2</v>
      </c>
      <c r="AB33" s="43">
        <f t="shared" si="36"/>
        <v>3</v>
      </c>
      <c r="AC33" s="43">
        <f t="shared" si="36"/>
        <v>4</v>
      </c>
      <c r="AD33" s="43">
        <f t="shared" si="36"/>
        <v>5</v>
      </c>
      <c r="AE33" s="43">
        <f t="shared" si="36"/>
        <v>6</v>
      </c>
      <c r="AF33" s="43">
        <f t="shared" si="36"/>
        <v>7</v>
      </c>
      <c r="AG33" s="47">
        <f t="shared" si="36"/>
        <v>1</v>
      </c>
      <c r="AH33" s="47">
        <f t="shared" si="36"/>
        <v>2</v>
      </c>
      <c r="AI33" s="47">
        <f t="shared" si="36"/>
        <v>3</v>
      </c>
      <c r="AJ33" s="43">
        <f t="shared" si="36"/>
        <v>4</v>
      </c>
      <c r="AK33" s="46">
        <f t="shared" si="36"/>
        <v>5</v>
      </c>
      <c r="AL33" s="88" t="s">
        <v>8</v>
      </c>
      <c r="AM33" s="89"/>
      <c r="AN33" s="89"/>
      <c r="AO33" s="89"/>
      <c r="AP33" s="90">
        <f t="shared" ref="AP33" si="37">COUNTIF(G35:AK35,"閉")+COUNTIF(G35:AK35,"天")</f>
        <v>0</v>
      </c>
      <c r="AQ33" s="91"/>
      <c r="AV33">
        <f>WEEKDAY(AV32)</f>
        <v>3</v>
      </c>
      <c r="AW33">
        <f>WEEKDAY(AW32)</f>
        <v>4</v>
      </c>
      <c r="AX33">
        <f t="shared" ref="AX33:BZ33" si="38">WEEKDAY(AX32)</f>
        <v>5</v>
      </c>
      <c r="AY33">
        <f t="shared" si="38"/>
        <v>6</v>
      </c>
      <c r="AZ33">
        <f t="shared" si="38"/>
        <v>7</v>
      </c>
      <c r="BA33">
        <f t="shared" si="38"/>
        <v>1</v>
      </c>
      <c r="BB33">
        <f t="shared" si="38"/>
        <v>2</v>
      </c>
      <c r="BC33">
        <f t="shared" si="38"/>
        <v>3</v>
      </c>
      <c r="BD33">
        <f t="shared" si="38"/>
        <v>4</v>
      </c>
      <c r="BE33">
        <f t="shared" si="38"/>
        <v>5</v>
      </c>
      <c r="BF33">
        <f t="shared" si="38"/>
        <v>6</v>
      </c>
      <c r="BG33">
        <f t="shared" si="38"/>
        <v>7</v>
      </c>
      <c r="BH33">
        <f t="shared" si="38"/>
        <v>1</v>
      </c>
      <c r="BI33">
        <f t="shared" si="38"/>
        <v>2</v>
      </c>
      <c r="BJ33">
        <f t="shared" si="38"/>
        <v>3</v>
      </c>
      <c r="BK33">
        <f t="shared" si="38"/>
        <v>4</v>
      </c>
      <c r="BL33">
        <f t="shared" si="38"/>
        <v>5</v>
      </c>
      <c r="BM33">
        <f t="shared" si="38"/>
        <v>6</v>
      </c>
      <c r="BN33">
        <f t="shared" si="38"/>
        <v>7</v>
      </c>
      <c r="BO33">
        <f t="shared" si="38"/>
        <v>1</v>
      </c>
      <c r="BP33">
        <f t="shared" si="38"/>
        <v>2</v>
      </c>
      <c r="BQ33">
        <f t="shared" si="38"/>
        <v>3</v>
      </c>
      <c r="BR33">
        <f t="shared" si="38"/>
        <v>4</v>
      </c>
      <c r="BS33">
        <f t="shared" si="38"/>
        <v>5</v>
      </c>
      <c r="BT33">
        <f t="shared" si="38"/>
        <v>6</v>
      </c>
      <c r="BU33">
        <f t="shared" si="38"/>
        <v>7</v>
      </c>
      <c r="BV33">
        <f t="shared" si="38"/>
        <v>1</v>
      </c>
      <c r="BW33">
        <f t="shared" si="38"/>
        <v>2</v>
      </c>
      <c r="BX33">
        <f t="shared" si="38"/>
        <v>3</v>
      </c>
      <c r="BY33">
        <f t="shared" si="38"/>
        <v>4</v>
      </c>
      <c r="BZ33">
        <f t="shared" si="38"/>
        <v>5</v>
      </c>
    </row>
    <row r="34" spans="1:78" ht="20.25" customHeight="1" x14ac:dyDescent="0.15">
      <c r="A34" s="49"/>
      <c r="B34" s="52" t="s">
        <v>42</v>
      </c>
      <c r="C34" s="50" t="str">
        <f>IFERROR(IF(AP34&lt;($Y$109/100),"×","○"),"")</f>
        <v/>
      </c>
      <c r="D34" s="81" t="s">
        <v>24</v>
      </c>
      <c r="E34" s="82"/>
      <c r="F34" s="83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88" t="s">
        <v>21</v>
      </c>
      <c r="AM34" s="89"/>
      <c r="AN34" s="89"/>
      <c r="AO34" s="89"/>
      <c r="AP34" s="79" t="e">
        <f t="shared" ref="AP34" si="39">AP33/AP32</f>
        <v>#DIV/0!</v>
      </c>
      <c r="AQ34" s="80"/>
      <c r="AR34">
        <f>IF(C34="×",1,0)</f>
        <v>0</v>
      </c>
    </row>
    <row r="35" spans="1:78" ht="20.25" customHeight="1" thickBot="1" x14ac:dyDescent="0.2">
      <c r="A35" s="57"/>
      <c r="B35" s="53" t="s">
        <v>43</v>
      </c>
      <c r="C35" s="51" t="str">
        <f>IF(AP35=0,"",IF(AP33&lt;AP35,"×","○"))</f>
        <v/>
      </c>
      <c r="D35" s="97" t="s">
        <v>25</v>
      </c>
      <c r="E35" s="98"/>
      <c r="F35" s="9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1"/>
      <c r="AI35" s="11"/>
      <c r="AJ35" s="11"/>
      <c r="AK35" s="12"/>
      <c r="AL35" s="84" t="s">
        <v>33</v>
      </c>
      <c r="AM35" s="85"/>
      <c r="AN35" s="85"/>
      <c r="AO35" s="85"/>
      <c r="AP35" s="120">
        <f>COUNTIFS(G33:AK33,7,G35:AK35,"作")+COUNTIFS(G33:AK33,7,G35:AK35,"天")+COUNTIFS(G33:AK33,7,G35:AK35,"閉")+COUNTIFS(G33:AK33,1,G35:AK35,"作")+COUNTIFS(G33:AK33,1,G35:AK35,"天")+COUNTIFS(G33:AK33,1,G35:AK35,"閉")</f>
        <v>0</v>
      </c>
      <c r="AQ35" s="121"/>
      <c r="AR35">
        <f>IF(C35="×",1,0)</f>
        <v>0</v>
      </c>
      <c r="AS35">
        <f>IF(A32="","",IF(AR34=0,0,IF(AR35=0,0,1)))</f>
        <v>0</v>
      </c>
    </row>
    <row r="36" spans="1:78" ht="20.25" customHeight="1" x14ac:dyDescent="0.15">
      <c r="A36" s="73" t="str">
        <f>IF($E$5&lt;AV36,"",TEXT(EDATE($E$4,7),"ggge年m月"))</f>
        <v>令和6年11月</v>
      </c>
      <c r="B36" s="74"/>
      <c r="C36" s="75"/>
      <c r="D36" s="92" t="s">
        <v>7</v>
      </c>
      <c r="E36" s="93"/>
      <c r="F36" s="94"/>
      <c r="G36" s="5">
        <f>IF($E$4&gt;AV36,"",IF($E$5&lt;AV36,"",DAY(AV36)))</f>
        <v>1</v>
      </c>
      <c r="H36" s="5">
        <f>IF($E$4&gt;AW36,"",IF($E$5&lt;AW36,"",DAY(AW36)))</f>
        <v>2</v>
      </c>
      <c r="I36" s="5">
        <f t="shared" ref="I36:AH36" si="40">IF($E$4&gt;AX36,"",IF($E$5&lt;AX36,"",DAY(AX36)))</f>
        <v>3</v>
      </c>
      <c r="J36" s="5">
        <f t="shared" si="40"/>
        <v>4</v>
      </c>
      <c r="K36" s="5">
        <f t="shared" si="40"/>
        <v>5</v>
      </c>
      <c r="L36" s="41">
        <f t="shared" si="40"/>
        <v>6</v>
      </c>
      <c r="M36" s="41">
        <f t="shared" si="40"/>
        <v>7</v>
      </c>
      <c r="N36" s="16">
        <f t="shared" si="40"/>
        <v>8</v>
      </c>
      <c r="O36" s="16">
        <f t="shared" si="40"/>
        <v>9</v>
      </c>
      <c r="P36" s="16">
        <f t="shared" si="40"/>
        <v>10</v>
      </c>
      <c r="Q36" s="16">
        <f t="shared" si="40"/>
        <v>11</v>
      </c>
      <c r="R36" s="16">
        <f t="shared" si="40"/>
        <v>12</v>
      </c>
      <c r="S36" s="41">
        <f t="shared" si="40"/>
        <v>13</v>
      </c>
      <c r="T36" s="41">
        <f t="shared" si="40"/>
        <v>14</v>
      </c>
      <c r="U36" s="16">
        <f t="shared" si="40"/>
        <v>15</v>
      </c>
      <c r="V36" s="16">
        <f t="shared" si="40"/>
        <v>16</v>
      </c>
      <c r="W36" s="16">
        <f t="shared" si="40"/>
        <v>17</v>
      </c>
      <c r="X36" s="16">
        <f t="shared" si="40"/>
        <v>18</v>
      </c>
      <c r="Y36" s="16">
        <f t="shared" si="40"/>
        <v>19</v>
      </c>
      <c r="Z36" s="41">
        <f t="shared" si="40"/>
        <v>20</v>
      </c>
      <c r="AA36" s="41">
        <f t="shared" si="40"/>
        <v>21</v>
      </c>
      <c r="AB36" s="16">
        <f t="shared" si="40"/>
        <v>22</v>
      </c>
      <c r="AC36" s="16">
        <f t="shared" si="40"/>
        <v>23</v>
      </c>
      <c r="AD36" s="16">
        <f t="shared" si="40"/>
        <v>24</v>
      </c>
      <c r="AE36" s="16">
        <f t="shared" si="40"/>
        <v>25</v>
      </c>
      <c r="AF36" s="16">
        <f t="shared" si="40"/>
        <v>26</v>
      </c>
      <c r="AG36" s="41">
        <f t="shared" si="40"/>
        <v>27</v>
      </c>
      <c r="AH36" s="41">
        <f t="shared" si="40"/>
        <v>28</v>
      </c>
      <c r="AI36" s="41">
        <f>IF($E$4&gt;BX36,"",IF($E$5&lt;BX36,"",IF(MONTH(BW36)&lt;&gt;MONTH(BX36),"",DAY(BX36))))</f>
        <v>29</v>
      </c>
      <c r="AJ36" s="5">
        <f>IF($E$4&gt;BY36,"",IF($E$5&lt;BY36,"",IF(MONTH(BW36)&lt;&gt;MONTH(BY36),"",DAY(BY36))))</f>
        <v>30</v>
      </c>
      <c r="AK36" s="13" t="str">
        <f>IF($E$4&gt;BZ36,"",IF($E$5&lt;BZ36,"",IF(MONTH(BW36)&lt;&gt;MONTH(BZ36),"",DAY(BZ36))))</f>
        <v/>
      </c>
      <c r="AL36" s="88" t="s">
        <v>11</v>
      </c>
      <c r="AM36" s="89"/>
      <c r="AN36" s="89"/>
      <c r="AO36" s="89"/>
      <c r="AP36" s="95">
        <f>COUNTIF(G38:AK38,"工")+COUNTIF(G38:AK38,"休")+COUNTIFS(G38:AK38,"外",G39:AK39,"作")+COUNTIFS(G38:AK38,"外",G39:AK39,"天")+COUNTIFS(G38:AK38,"外",G39:AK39,"閉")</f>
        <v>0</v>
      </c>
      <c r="AQ36" s="96"/>
      <c r="AU36" s="42"/>
      <c r="AV36" s="45">
        <f>EDATE(AV32,1)</f>
        <v>45597</v>
      </c>
      <c r="AW36" s="45">
        <f>AV36+1</f>
        <v>45598</v>
      </c>
      <c r="AX36" s="45">
        <f t="shared" ref="AX36:BZ36" si="41">AW36+1</f>
        <v>45599</v>
      </c>
      <c r="AY36" s="45">
        <f t="shared" si="41"/>
        <v>45600</v>
      </c>
      <c r="AZ36" s="45">
        <f t="shared" si="41"/>
        <v>45601</v>
      </c>
      <c r="BA36" s="45">
        <f t="shared" si="41"/>
        <v>45602</v>
      </c>
      <c r="BB36" s="45">
        <f t="shared" si="41"/>
        <v>45603</v>
      </c>
      <c r="BC36" s="45">
        <f t="shared" si="41"/>
        <v>45604</v>
      </c>
      <c r="BD36" s="45">
        <f t="shared" si="41"/>
        <v>45605</v>
      </c>
      <c r="BE36" s="45">
        <f t="shared" si="41"/>
        <v>45606</v>
      </c>
      <c r="BF36" s="45">
        <f t="shared" si="41"/>
        <v>45607</v>
      </c>
      <c r="BG36" s="45">
        <f t="shared" si="41"/>
        <v>45608</v>
      </c>
      <c r="BH36" s="45">
        <f t="shared" si="41"/>
        <v>45609</v>
      </c>
      <c r="BI36" s="45">
        <f t="shared" si="41"/>
        <v>45610</v>
      </c>
      <c r="BJ36" s="45">
        <f t="shared" si="41"/>
        <v>45611</v>
      </c>
      <c r="BK36" s="45">
        <f t="shared" si="41"/>
        <v>45612</v>
      </c>
      <c r="BL36" s="45">
        <f t="shared" si="41"/>
        <v>45613</v>
      </c>
      <c r="BM36" s="45">
        <f t="shared" si="41"/>
        <v>45614</v>
      </c>
      <c r="BN36" s="45">
        <f t="shared" si="41"/>
        <v>45615</v>
      </c>
      <c r="BO36" s="45">
        <f t="shared" si="41"/>
        <v>45616</v>
      </c>
      <c r="BP36" s="45">
        <f t="shared" si="41"/>
        <v>45617</v>
      </c>
      <c r="BQ36" s="45">
        <f t="shared" si="41"/>
        <v>45618</v>
      </c>
      <c r="BR36" s="45">
        <f t="shared" si="41"/>
        <v>45619</v>
      </c>
      <c r="BS36" s="45">
        <f t="shared" si="41"/>
        <v>45620</v>
      </c>
      <c r="BT36" s="45">
        <f t="shared" si="41"/>
        <v>45621</v>
      </c>
      <c r="BU36" s="45">
        <f t="shared" si="41"/>
        <v>45622</v>
      </c>
      <c r="BV36" s="45">
        <f t="shared" si="41"/>
        <v>45623</v>
      </c>
      <c r="BW36" s="45">
        <f t="shared" si="41"/>
        <v>45624</v>
      </c>
      <c r="BX36" s="45">
        <f t="shared" si="41"/>
        <v>45625</v>
      </c>
      <c r="BY36" s="45">
        <f t="shared" si="41"/>
        <v>45626</v>
      </c>
      <c r="BZ36" s="45">
        <f t="shared" si="41"/>
        <v>45627</v>
      </c>
    </row>
    <row r="37" spans="1:78" ht="20.25" customHeight="1" x14ac:dyDescent="0.15">
      <c r="A37" s="76"/>
      <c r="B37" s="77"/>
      <c r="C37" s="78"/>
      <c r="D37" s="81" t="s">
        <v>6</v>
      </c>
      <c r="E37" s="82"/>
      <c r="F37" s="83"/>
      <c r="G37" s="43">
        <f>IF(G36="","",WEEKDAY(AV36))</f>
        <v>6</v>
      </c>
      <c r="H37" s="43">
        <f t="shared" ref="H37:AK37" si="42">IF(H36="","",WEEKDAY(AW36))</f>
        <v>7</v>
      </c>
      <c r="I37" s="43">
        <f t="shared" si="42"/>
        <v>1</v>
      </c>
      <c r="J37" s="43">
        <f t="shared" si="42"/>
        <v>2</v>
      </c>
      <c r="K37" s="43">
        <f t="shared" si="42"/>
        <v>3</v>
      </c>
      <c r="L37" s="47">
        <f t="shared" si="42"/>
        <v>4</v>
      </c>
      <c r="M37" s="47">
        <f t="shared" si="42"/>
        <v>5</v>
      </c>
      <c r="N37" s="43">
        <f t="shared" si="42"/>
        <v>6</v>
      </c>
      <c r="O37" s="43">
        <f t="shared" si="42"/>
        <v>7</v>
      </c>
      <c r="P37" s="43">
        <f t="shared" si="42"/>
        <v>1</v>
      </c>
      <c r="Q37" s="43">
        <f t="shared" si="42"/>
        <v>2</v>
      </c>
      <c r="R37" s="43">
        <f t="shared" si="42"/>
        <v>3</v>
      </c>
      <c r="S37" s="47">
        <f t="shared" si="42"/>
        <v>4</v>
      </c>
      <c r="T37" s="47">
        <f t="shared" si="42"/>
        <v>5</v>
      </c>
      <c r="U37" s="43">
        <f t="shared" si="42"/>
        <v>6</v>
      </c>
      <c r="V37" s="43">
        <f t="shared" si="42"/>
        <v>7</v>
      </c>
      <c r="W37" s="43">
        <f t="shared" si="42"/>
        <v>1</v>
      </c>
      <c r="X37" s="43">
        <f t="shared" si="42"/>
        <v>2</v>
      </c>
      <c r="Y37" s="43">
        <f t="shared" si="42"/>
        <v>3</v>
      </c>
      <c r="Z37" s="47">
        <f t="shared" si="42"/>
        <v>4</v>
      </c>
      <c r="AA37" s="47">
        <f t="shared" si="42"/>
        <v>5</v>
      </c>
      <c r="AB37" s="43">
        <f t="shared" si="42"/>
        <v>6</v>
      </c>
      <c r="AC37" s="43">
        <f t="shared" si="42"/>
        <v>7</v>
      </c>
      <c r="AD37" s="43">
        <f t="shared" si="42"/>
        <v>1</v>
      </c>
      <c r="AE37" s="43">
        <f t="shared" si="42"/>
        <v>2</v>
      </c>
      <c r="AF37" s="43">
        <f t="shared" si="42"/>
        <v>3</v>
      </c>
      <c r="AG37" s="47">
        <f t="shared" si="42"/>
        <v>4</v>
      </c>
      <c r="AH37" s="47">
        <f t="shared" si="42"/>
        <v>5</v>
      </c>
      <c r="AI37" s="47">
        <f t="shared" si="42"/>
        <v>6</v>
      </c>
      <c r="AJ37" s="43">
        <f t="shared" si="42"/>
        <v>7</v>
      </c>
      <c r="AK37" s="46" t="str">
        <f t="shared" si="42"/>
        <v/>
      </c>
      <c r="AL37" s="88" t="s">
        <v>8</v>
      </c>
      <c r="AM37" s="89"/>
      <c r="AN37" s="89"/>
      <c r="AO37" s="89"/>
      <c r="AP37" s="90">
        <f t="shared" ref="AP37" si="43">COUNTIF(G39:AK39,"閉")+COUNTIF(G39:AK39,"天")</f>
        <v>0</v>
      </c>
      <c r="AQ37" s="91"/>
      <c r="AV37">
        <f>WEEKDAY(AV36)</f>
        <v>6</v>
      </c>
      <c r="AW37">
        <f>WEEKDAY(AW36)</f>
        <v>7</v>
      </c>
      <c r="AX37">
        <f t="shared" ref="AX37:BZ37" si="44">WEEKDAY(AX36)</f>
        <v>1</v>
      </c>
      <c r="AY37">
        <f t="shared" si="44"/>
        <v>2</v>
      </c>
      <c r="AZ37">
        <f t="shared" si="44"/>
        <v>3</v>
      </c>
      <c r="BA37">
        <f t="shared" si="44"/>
        <v>4</v>
      </c>
      <c r="BB37">
        <f t="shared" si="44"/>
        <v>5</v>
      </c>
      <c r="BC37">
        <f t="shared" si="44"/>
        <v>6</v>
      </c>
      <c r="BD37">
        <f t="shared" si="44"/>
        <v>7</v>
      </c>
      <c r="BE37">
        <f t="shared" si="44"/>
        <v>1</v>
      </c>
      <c r="BF37">
        <f t="shared" si="44"/>
        <v>2</v>
      </c>
      <c r="BG37">
        <f t="shared" si="44"/>
        <v>3</v>
      </c>
      <c r="BH37">
        <f t="shared" si="44"/>
        <v>4</v>
      </c>
      <c r="BI37">
        <f t="shared" si="44"/>
        <v>5</v>
      </c>
      <c r="BJ37">
        <f t="shared" si="44"/>
        <v>6</v>
      </c>
      <c r="BK37">
        <f t="shared" si="44"/>
        <v>7</v>
      </c>
      <c r="BL37">
        <f t="shared" si="44"/>
        <v>1</v>
      </c>
      <c r="BM37">
        <f t="shared" si="44"/>
        <v>2</v>
      </c>
      <c r="BN37">
        <f t="shared" si="44"/>
        <v>3</v>
      </c>
      <c r="BO37">
        <f t="shared" si="44"/>
        <v>4</v>
      </c>
      <c r="BP37">
        <f t="shared" si="44"/>
        <v>5</v>
      </c>
      <c r="BQ37">
        <f t="shared" si="44"/>
        <v>6</v>
      </c>
      <c r="BR37">
        <f t="shared" si="44"/>
        <v>7</v>
      </c>
      <c r="BS37">
        <f t="shared" si="44"/>
        <v>1</v>
      </c>
      <c r="BT37">
        <f t="shared" si="44"/>
        <v>2</v>
      </c>
      <c r="BU37">
        <f t="shared" si="44"/>
        <v>3</v>
      </c>
      <c r="BV37">
        <f t="shared" si="44"/>
        <v>4</v>
      </c>
      <c r="BW37">
        <f t="shared" si="44"/>
        <v>5</v>
      </c>
      <c r="BX37">
        <f t="shared" si="44"/>
        <v>6</v>
      </c>
      <c r="BY37">
        <f t="shared" si="44"/>
        <v>7</v>
      </c>
      <c r="BZ37">
        <f t="shared" si="44"/>
        <v>1</v>
      </c>
    </row>
    <row r="38" spans="1:78" ht="20.25" customHeight="1" x14ac:dyDescent="0.15">
      <c r="A38" s="49"/>
      <c r="B38" s="52" t="s">
        <v>42</v>
      </c>
      <c r="C38" s="50" t="str">
        <f>IFERROR(IF(AP38&lt;($Y$109/100),"×","○"),"")</f>
        <v/>
      </c>
      <c r="D38" s="81" t="s">
        <v>24</v>
      </c>
      <c r="E38" s="82"/>
      <c r="F38" s="83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88" t="s">
        <v>21</v>
      </c>
      <c r="AM38" s="89"/>
      <c r="AN38" s="89"/>
      <c r="AO38" s="89"/>
      <c r="AP38" s="79" t="e">
        <f t="shared" ref="AP38" si="45">AP37/AP36</f>
        <v>#DIV/0!</v>
      </c>
      <c r="AQ38" s="80"/>
      <c r="AR38">
        <f>IF(C38="×",1,0)</f>
        <v>0</v>
      </c>
    </row>
    <row r="39" spans="1:78" ht="20.25" customHeight="1" thickBot="1" x14ac:dyDescent="0.2">
      <c r="A39" s="57"/>
      <c r="B39" s="53" t="s">
        <v>43</v>
      </c>
      <c r="C39" s="51" t="str">
        <f>IF(AP39=0,"",IF(AP37&lt;AP39,"×","○"))</f>
        <v/>
      </c>
      <c r="D39" s="97" t="s">
        <v>25</v>
      </c>
      <c r="E39" s="98"/>
      <c r="F39" s="9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11"/>
      <c r="AJ39" s="11"/>
      <c r="AK39" s="12"/>
      <c r="AL39" s="84" t="s">
        <v>33</v>
      </c>
      <c r="AM39" s="85"/>
      <c r="AN39" s="85"/>
      <c r="AO39" s="85"/>
      <c r="AP39" s="120">
        <f>COUNTIFS(G37:AK37,7,G39:AK39,"作")+COUNTIFS(G37:AK37,7,G39:AK39,"天")+COUNTIFS(G37:AK37,7,G39:AK39,"閉")+COUNTIFS(G37:AK37,1,G39:AK39,"作")+COUNTIFS(G37:AK37,1,G39:AK39,"天")+COUNTIFS(G37:AK37,1,G39:AK39,"閉")</f>
        <v>0</v>
      </c>
      <c r="AQ39" s="121"/>
      <c r="AR39">
        <f>IF(C39="×",1,0)</f>
        <v>0</v>
      </c>
      <c r="AS39">
        <f>IF(A36="","",IF(AR38=0,0,IF(AR39=0,0,1)))</f>
        <v>0</v>
      </c>
    </row>
    <row r="40" spans="1:78" ht="20.25" customHeight="1" x14ac:dyDescent="0.15">
      <c r="A40" s="73" t="str">
        <f>IF($E$5&lt;AV40,"",TEXT(EDATE($E$4,8),"ggge年m月"))</f>
        <v>令和6年12月</v>
      </c>
      <c r="B40" s="74"/>
      <c r="C40" s="75"/>
      <c r="D40" s="92" t="s">
        <v>7</v>
      </c>
      <c r="E40" s="93"/>
      <c r="F40" s="94"/>
      <c r="G40" s="5">
        <f>IF($E$4&gt;AV40,"",IF($E$5&lt;AV40,"",DAY(AV40)))</f>
        <v>1</v>
      </c>
      <c r="H40" s="5">
        <f>IF($E$4&gt;AW40,"",IF($E$5&lt;AW40,"",DAY(AW40)))</f>
        <v>2</v>
      </c>
      <c r="I40" s="5">
        <f t="shared" ref="I40:AH40" si="46">IF($E$4&gt;AX40,"",IF($E$5&lt;AX40,"",DAY(AX40)))</f>
        <v>3</v>
      </c>
      <c r="J40" s="5">
        <f t="shared" si="46"/>
        <v>4</v>
      </c>
      <c r="K40" s="5">
        <f t="shared" si="46"/>
        <v>5</v>
      </c>
      <c r="L40" s="41">
        <f t="shared" si="46"/>
        <v>6</v>
      </c>
      <c r="M40" s="41">
        <f t="shared" si="46"/>
        <v>7</v>
      </c>
      <c r="N40" s="16">
        <f t="shared" si="46"/>
        <v>8</v>
      </c>
      <c r="O40" s="16">
        <f t="shared" si="46"/>
        <v>9</v>
      </c>
      <c r="P40" s="16">
        <f t="shared" si="46"/>
        <v>10</v>
      </c>
      <c r="Q40" s="16">
        <f t="shared" si="46"/>
        <v>11</v>
      </c>
      <c r="R40" s="16">
        <f t="shared" si="46"/>
        <v>12</v>
      </c>
      <c r="S40" s="41">
        <f t="shared" si="46"/>
        <v>13</v>
      </c>
      <c r="T40" s="41">
        <f t="shared" si="46"/>
        <v>14</v>
      </c>
      <c r="U40" s="16">
        <f t="shared" si="46"/>
        <v>15</v>
      </c>
      <c r="V40" s="16">
        <f t="shared" si="46"/>
        <v>16</v>
      </c>
      <c r="W40" s="16">
        <f t="shared" si="46"/>
        <v>17</v>
      </c>
      <c r="X40" s="16">
        <f t="shared" si="46"/>
        <v>18</v>
      </c>
      <c r="Y40" s="16">
        <f t="shared" si="46"/>
        <v>19</v>
      </c>
      <c r="Z40" s="41">
        <f t="shared" si="46"/>
        <v>20</v>
      </c>
      <c r="AA40" s="41">
        <f t="shared" si="46"/>
        <v>21</v>
      </c>
      <c r="AB40" s="16">
        <f t="shared" si="46"/>
        <v>22</v>
      </c>
      <c r="AC40" s="16">
        <f t="shared" si="46"/>
        <v>23</v>
      </c>
      <c r="AD40" s="16">
        <f t="shared" si="46"/>
        <v>24</v>
      </c>
      <c r="AE40" s="16">
        <f t="shared" si="46"/>
        <v>25</v>
      </c>
      <c r="AF40" s="16">
        <f t="shared" si="46"/>
        <v>26</v>
      </c>
      <c r="AG40" s="41">
        <f t="shared" si="46"/>
        <v>27</v>
      </c>
      <c r="AH40" s="41">
        <f t="shared" si="46"/>
        <v>28</v>
      </c>
      <c r="AI40" s="41">
        <f>IF($E$4&gt;BX40,"",IF($E$5&lt;BX40,"",IF(MONTH(BW40)&lt;&gt;MONTH(BX40),"",DAY(BX40))))</f>
        <v>29</v>
      </c>
      <c r="AJ40" s="5">
        <f>IF($E$4&gt;BY40,"",IF($E$5&lt;BY40,"",IF(MONTH(BW40)&lt;&gt;MONTH(BY40),"",DAY(BY40))))</f>
        <v>30</v>
      </c>
      <c r="AK40" s="13">
        <f>IF($E$4&gt;BZ40,"",IF($E$5&lt;BZ40,"",IF(MONTH(BW40)&lt;&gt;MONTH(BZ40),"",DAY(BZ40))))</f>
        <v>31</v>
      </c>
      <c r="AL40" s="88" t="s">
        <v>11</v>
      </c>
      <c r="AM40" s="89"/>
      <c r="AN40" s="89"/>
      <c r="AO40" s="89"/>
      <c r="AP40" s="95">
        <f>COUNTIF(G42:AK42,"工")+COUNTIF(G42:AK42,"休")+COUNTIFS(G42:AK42,"外",G43:AK43,"作")+COUNTIFS(G42:AK42,"外",G43:AK43,"天")+COUNTIFS(G42:AK42,"外",G43:AK43,"閉")</f>
        <v>0</v>
      </c>
      <c r="AQ40" s="96"/>
      <c r="AU40" s="42"/>
      <c r="AV40" s="45">
        <f>EDATE(AV36,1)</f>
        <v>45627</v>
      </c>
      <c r="AW40" s="45">
        <f>AV40+1</f>
        <v>45628</v>
      </c>
      <c r="AX40" s="45">
        <f t="shared" ref="AX40:BZ40" si="47">AW40+1</f>
        <v>45629</v>
      </c>
      <c r="AY40" s="45">
        <f t="shared" si="47"/>
        <v>45630</v>
      </c>
      <c r="AZ40" s="45">
        <f t="shared" si="47"/>
        <v>45631</v>
      </c>
      <c r="BA40" s="45">
        <f t="shared" si="47"/>
        <v>45632</v>
      </c>
      <c r="BB40" s="45">
        <f t="shared" si="47"/>
        <v>45633</v>
      </c>
      <c r="BC40" s="45">
        <f t="shared" si="47"/>
        <v>45634</v>
      </c>
      <c r="BD40" s="45">
        <f t="shared" si="47"/>
        <v>45635</v>
      </c>
      <c r="BE40" s="45">
        <f t="shared" si="47"/>
        <v>45636</v>
      </c>
      <c r="BF40" s="45">
        <f t="shared" si="47"/>
        <v>45637</v>
      </c>
      <c r="BG40" s="45">
        <f t="shared" si="47"/>
        <v>45638</v>
      </c>
      <c r="BH40" s="45">
        <f t="shared" si="47"/>
        <v>45639</v>
      </c>
      <c r="BI40" s="45">
        <f t="shared" si="47"/>
        <v>45640</v>
      </c>
      <c r="BJ40" s="45">
        <f t="shared" si="47"/>
        <v>45641</v>
      </c>
      <c r="BK40" s="45">
        <f t="shared" si="47"/>
        <v>45642</v>
      </c>
      <c r="BL40" s="45">
        <f t="shared" si="47"/>
        <v>45643</v>
      </c>
      <c r="BM40" s="45">
        <f t="shared" si="47"/>
        <v>45644</v>
      </c>
      <c r="BN40" s="45">
        <f t="shared" si="47"/>
        <v>45645</v>
      </c>
      <c r="BO40" s="45">
        <f t="shared" si="47"/>
        <v>45646</v>
      </c>
      <c r="BP40" s="45">
        <f t="shared" si="47"/>
        <v>45647</v>
      </c>
      <c r="BQ40" s="45">
        <f t="shared" si="47"/>
        <v>45648</v>
      </c>
      <c r="BR40" s="45">
        <f t="shared" si="47"/>
        <v>45649</v>
      </c>
      <c r="BS40" s="45">
        <f t="shared" si="47"/>
        <v>45650</v>
      </c>
      <c r="BT40" s="45">
        <f t="shared" si="47"/>
        <v>45651</v>
      </c>
      <c r="BU40" s="45">
        <f t="shared" si="47"/>
        <v>45652</v>
      </c>
      <c r="BV40" s="45">
        <f t="shared" si="47"/>
        <v>45653</v>
      </c>
      <c r="BW40" s="45">
        <f t="shared" si="47"/>
        <v>45654</v>
      </c>
      <c r="BX40" s="45">
        <f t="shared" si="47"/>
        <v>45655</v>
      </c>
      <c r="BY40" s="45">
        <f t="shared" si="47"/>
        <v>45656</v>
      </c>
      <c r="BZ40" s="45">
        <f t="shared" si="47"/>
        <v>45657</v>
      </c>
    </row>
    <row r="41" spans="1:78" ht="20.25" customHeight="1" x14ac:dyDescent="0.15">
      <c r="A41" s="76"/>
      <c r="B41" s="77"/>
      <c r="C41" s="78"/>
      <c r="D41" s="81" t="s">
        <v>6</v>
      </c>
      <c r="E41" s="82"/>
      <c r="F41" s="83"/>
      <c r="G41" s="43">
        <f>IF(G40="","",WEEKDAY(AV40))</f>
        <v>1</v>
      </c>
      <c r="H41" s="43">
        <f t="shared" ref="H41:AK41" si="48">IF(H40="","",WEEKDAY(AW40))</f>
        <v>2</v>
      </c>
      <c r="I41" s="43">
        <f t="shared" si="48"/>
        <v>3</v>
      </c>
      <c r="J41" s="43">
        <f t="shared" si="48"/>
        <v>4</v>
      </c>
      <c r="K41" s="43">
        <f t="shared" si="48"/>
        <v>5</v>
      </c>
      <c r="L41" s="47">
        <f t="shared" si="48"/>
        <v>6</v>
      </c>
      <c r="M41" s="47">
        <f t="shared" si="48"/>
        <v>7</v>
      </c>
      <c r="N41" s="43">
        <f t="shared" si="48"/>
        <v>1</v>
      </c>
      <c r="O41" s="43">
        <f t="shared" si="48"/>
        <v>2</v>
      </c>
      <c r="P41" s="43">
        <f t="shared" si="48"/>
        <v>3</v>
      </c>
      <c r="Q41" s="43">
        <f t="shared" si="48"/>
        <v>4</v>
      </c>
      <c r="R41" s="43">
        <f t="shared" si="48"/>
        <v>5</v>
      </c>
      <c r="S41" s="47">
        <f t="shared" si="48"/>
        <v>6</v>
      </c>
      <c r="T41" s="47">
        <f t="shared" si="48"/>
        <v>7</v>
      </c>
      <c r="U41" s="43">
        <f t="shared" si="48"/>
        <v>1</v>
      </c>
      <c r="V41" s="43">
        <f t="shared" si="48"/>
        <v>2</v>
      </c>
      <c r="W41" s="43">
        <f t="shared" si="48"/>
        <v>3</v>
      </c>
      <c r="X41" s="43">
        <f t="shared" si="48"/>
        <v>4</v>
      </c>
      <c r="Y41" s="43">
        <f t="shared" si="48"/>
        <v>5</v>
      </c>
      <c r="Z41" s="47">
        <f t="shared" si="48"/>
        <v>6</v>
      </c>
      <c r="AA41" s="47">
        <f t="shared" si="48"/>
        <v>7</v>
      </c>
      <c r="AB41" s="43">
        <f t="shared" si="48"/>
        <v>1</v>
      </c>
      <c r="AC41" s="43">
        <f t="shared" si="48"/>
        <v>2</v>
      </c>
      <c r="AD41" s="43">
        <f t="shared" si="48"/>
        <v>3</v>
      </c>
      <c r="AE41" s="43">
        <f t="shared" si="48"/>
        <v>4</v>
      </c>
      <c r="AF41" s="43">
        <f t="shared" si="48"/>
        <v>5</v>
      </c>
      <c r="AG41" s="47">
        <f t="shared" si="48"/>
        <v>6</v>
      </c>
      <c r="AH41" s="47">
        <f t="shared" si="48"/>
        <v>7</v>
      </c>
      <c r="AI41" s="47">
        <f t="shared" si="48"/>
        <v>1</v>
      </c>
      <c r="AJ41" s="43">
        <f t="shared" si="48"/>
        <v>2</v>
      </c>
      <c r="AK41" s="46">
        <f t="shared" si="48"/>
        <v>3</v>
      </c>
      <c r="AL41" s="88" t="s">
        <v>8</v>
      </c>
      <c r="AM41" s="89"/>
      <c r="AN41" s="89"/>
      <c r="AO41" s="89"/>
      <c r="AP41" s="90">
        <f t="shared" ref="AP41" si="49">COUNTIF(G43:AK43,"閉")+COUNTIF(G43:AK43,"天")</f>
        <v>0</v>
      </c>
      <c r="AQ41" s="91"/>
      <c r="AV41">
        <f>WEEKDAY(AV40)</f>
        <v>1</v>
      </c>
      <c r="AW41">
        <f>WEEKDAY(AW40)</f>
        <v>2</v>
      </c>
      <c r="AX41">
        <f t="shared" ref="AX41:BZ41" si="50">WEEKDAY(AX40)</f>
        <v>3</v>
      </c>
      <c r="AY41">
        <f t="shared" si="50"/>
        <v>4</v>
      </c>
      <c r="AZ41">
        <f t="shared" si="50"/>
        <v>5</v>
      </c>
      <c r="BA41">
        <f t="shared" si="50"/>
        <v>6</v>
      </c>
      <c r="BB41">
        <f t="shared" si="50"/>
        <v>7</v>
      </c>
      <c r="BC41">
        <f t="shared" si="50"/>
        <v>1</v>
      </c>
      <c r="BD41">
        <f t="shared" si="50"/>
        <v>2</v>
      </c>
      <c r="BE41">
        <f t="shared" si="50"/>
        <v>3</v>
      </c>
      <c r="BF41">
        <f t="shared" si="50"/>
        <v>4</v>
      </c>
      <c r="BG41">
        <f t="shared" si="50"/>
        <v>5</v>
      </c>
      <c r="BH41">
        <f t="shared" si="50"/>
        <v>6</v>
      </c>
      <c r="BI41">
        <f t="shared" si="50"/>
        <v>7</v>
      </c>
      <c r="BJ41">
        <f t="shared" si="50"/>
        <v>1</v>
      </c>
      <c r="BK41">
        <f t="shared" si="50"/>
        <v>2</v>
      </c>
      <c r="BL41">
        <f t="shared" si="50"/>
        <v>3</v>
      </c>
      <c r="BM41">
        <f t="shared" si="50"/>
        <v>4</v>
      </c>
      <c r="BN41">
        <f t="shared" si="50"/>
        <v>5</v>
      </c>
      <c r="BO41">
        <f t="shared" si="50"/>
        <v>6</v>
      </c>
      <c r="BP41">
        <f t="shared" si="50"/>
        <v>7</v>
      </c>
      <c r="BQ41">
        <f t="shared" si="50"/>
        <v>1</v>
      </c>
      <c r="BR41">
        <f t="shared" si="50"/>
        <v>2</v>
      </c>
      <c r="BS41">
        <f t="shared" si="50"/>
        <v>3</v>
      </c>
      <c r="BT41">
        <f t="shared" si="50"/>
        <v>4</v>
      </c>
      <c r="BU41">
        <f t="shared" si="50"/>
        <v>5</v>
      </c>
      <c r="BV41">
        <f t="shared" si="50"/>
        <v>6</v>
      </c>
      <c r="BW41">
        <f t="shared" si="50"/>
        <v>7</v>
      </c>
      <c r="BX41">
        <f t="shared" si="50"/>
        <v>1</v>
      </c>
      <c r="BY41">
        <f t="shared" si="50"/>
        <v>2</v>
      </c>
      <c r="BZ41">
        <f t="shared" si="50"/>
        <v>3</v>
      </c>
    </row>
    <row r="42" spans="1:78" ht="20.25" customHeight="1" x14ac:dyDescent="0.15">
      <c r="A42" s="49"/>
      <c r="B42" s="52" t="s">
        <v>42</v>
      </c>
      <c r="C42" s="50" t="str">
        <f>IFERROR(IF(AP42&lt;($Y$109/100),"×","○"),"")</f>
        <v/>
      </c>
      <c r="D42" s="81" t="s">
        <v>24</v>
      </c>
      <c r="E42" s="82"/>
      <c r="F42" s="8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88" t="s">
        <v>21</v>
      </c>
      <c r="AM42" s="89"/>
      <c r="AN42" s="89"/>
      <c r="AO42" s="89"/>
      <c r="AP42" s="79" t="e">
        <f t="shared" ref="AP42" si="51">AP41/AP40</f>
        <v>#DIV/0!</v>
      </c>
      <c r="AQ42" s="80"/>
      <c r="AR42">
        <f>IF(C42="×",1,0)</f>
        <v>0</v>
      </c>
    </row>
    <row r="43" spans="1:78" ht="20.25" customHeight="1" thickBot="1" x14ac:dyDescent="0.2">
      <c r="A43" s="57"/>
      <c r="B43" s="53" t="s">
        <v>43</v>
      </c>
      <c r="C43" s="51" t="str">
        <f>IF(AP43=0,"",IF(AP41&lt;AP43,"×","○"))</f>
        <v/>
      </c>
      <c r="D43" s="97" t="s">
        <v>25</v>
      </c>
      <c r="E43" s="98"/>
      <c r="F43" s="9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11"/>
      <c r="AJ43" s="11"/>
      <c r="AK43" s="12"/>
      <c r="AL43" s="84" t="s">
        <v>33</v>
      </c>
      <c r="AM43" s="85"/>
      <c r="AN43" s="85"/>
      <c r="AO43" s="85"/>
      <c r="AP43" s="120">
        <f>COUNTIFS(G41:AK41,7,G43:AK43,"作")+COUNTIFS(G41:AK41,7,G43:AK43,"天")+COUNTIFS(G41:AK41,7,G43:AK43,"閉")+COUNTIFS(G41:AK41,1,G43:AK43,"作")+COUNTIFS(G41:AK41,1,G43:AK43,"天")+COUNTIFS(G41:AK41,1,G43:AK43,"閉")</f>
        <v>0</v>
      </c>
      <c r="AQ43" s="121"/>
      <c r="AR43">
        <f>IF(C43="×",1,0)</f>
        <v>0</v>
      </c>
      <c r="AS43">
        <f>IF(A40="","",IF(AR42=0,0,IF(AR43=0,0,1)))</f>
        <v>0</v>
      </c>
    </row>
    <row r="44" spans="1:78" ht="20.25" customHeight="1" x14ac:dyDescent="0.15">
      <c r="A44" s="73" t="str">
        <f>IF($E$5&lt;AV44,"",TEXT(EDATE($E$4,9),"ggge年m月"))</f>
        <v>令和7年1月</v>
      </c>
      <c r="B44" s="74"/>
      <c r="C44" s="75"/>
      <c r="D44" s="92" t="s">
        <v>7</v>
      </c>
      <c r="E44" s="93"/>
      <c r="F44" s="94"/>
      <c r="G44" s="5">
        <f>IF($E$4&gt;AV44,"",IF($E$5&lt;AV44,"",DAY(AV44)))</f>
        <v>1</v>
      </c>
      <c r="H44" s="5">
        <f>IF($E$4&gt;AW44,"",IF($E$5&lt;AW44,"",DAY(AW44)))</f>
        <v>2</v>
      </c>
      <c r="I44" s="5">
        <f t="shared" ref="I44:AH44" si="52">IF($E$4&gt;AX44,"",IF($E$5&lt;AX44,"",DAY(AX44)))</f>
        <v>3</v>
      </c>
      <c r="J44" s="5">
        <f t="shared" si="52"/>
        <v>4</v>
      </c>
      <c r="K44" s="5">
        <f t="shared" si="52"/>
        <v>5</v>
      </c>
      <c r="L44" s="41">
        <f t="shared" si="52"/>
        <v>6</v>
      </c>
      <c r="M44" s="41">
        <f t="shared" si="52"/>
        <v>7</v>
      </c>
      <c r="N44" s="16">
        <f t="shared" si="52"/>
        <v>8</v>
      </c>
      <c r="O44" s="16">
        <f t="shared" si="52"/>
        <v>9</v>
      </c>
      <c r="P44" s="16">
        <f t="shared" si="52"/>
        <v>10</v>
      </c>
      <c r="Q44" s="16">
        <f t="shared" si="52"/>
        <v>11</v>
      </c>
      <c r="R44" s="16">
        <f t="shared" si="52"/>
        <v>12</v>
      </c>
      <c r="S44" s="41">
        <f t="shared" si="52"/>
        <v>13</v>
      </c>
      <c r="T44" s="41">
        <f t="shared" si="52"/>
        <v>14</v>
      </c>
      <c r="U44" s="16">
        <f t="shared" si="52"/>
        <v>15</v>
      </c>
      <c r="V44" s="16">
        <f t="shared" si="52"/>
        <v>16</v>
      </c>
      <c r="W44" s="16">
        <f t="shared" si="52"/>
        <v>17</v>
      </c>
      <c r="X44" s="16">
        <f t="shared" si="52"/>
        <v>18</v>
      </c>
      <c r="Y44" s="16">
        <f t="shared" si="52"/>
        <v>19</v>
      </c>
      <c r="Z44" s="41">
        <f t="shared" si="52"/>
        <v>20</v>
      </c>
      <c r="AA44" s="41">
        <f t="shared" si="52"/>
        <v>21</v>
      </c>
      <c r="AB44" s="16">
        <f t="shared" si="52"/>
        <v>22</v>
      </c>
      <c r="AC44" s="16">
        <f t="shared" si="52"/>
        <v>23</v>
      </c>
      <c r="AD44" s="16">
        <f t="shared" si="52"/>
        <v>24</v>
      </c>
      <c r="AE44" s="16">
        <f t="shared" si="52"/>
        <v>25</v>
      </c>
      <c r="AF44" s="16">
        <f t="shared" si="52"/>
        <v>26</v>
      </c>
      <c r="AG44" s="41">
        <f t="shared" si="52"/>
        <v>27</v>
      </c>
      <c r="AH44" s="41">
        <f t="shared" si="52"/>
        <v>28</v>
      </c>
      <c r="AI44" s="41">
        <f>IF($E$4&gt;BX44,"",IF($E$5&lt;BX44,"",IF(MONTH(BW44)&lt;&gt;MONTH(BX44),"",DAY(BX44))))</f>
        <v>29</v>
      </c>
      <c r="AJ44" s="5">
        <f>IF($E$4&gt;BY44,"",IF($E$5&lt;BY44,"",IF(MONTH(BW44)&lt;&gt;MONTH(BY44),"",DAY(BY44))))</f>
        <v>30</v>
      </c>
      <c r="AK44" s="13">
        <f>IF($E$4&gt;BZ44,"",IF($E$5&lt;BZ44,"",IF(MONTH(BW44)&lt;&gt;MONTH(BZ44),"",DAY(BZ44))))</f>
        <v>31</v>
      </c>
      <c r="AL44" s="88" t="s">
        <v>11</v>
      </c>
      <c r="AM44" s="89"/>
      <c r="AN44" s="89"/>
      <c r="AO44" s="89"/>
      <c r="AP44" s="95">
        <f>COUNTIF(G46:AK46,"工")+COUNTIF(G46:AK46,"休")+COUNTIFS(G46:AK46,"外",G47:AK47,"作")+COUNTIFS(G46:AK46,"外",G47:AK47,"天")+COUNTIFS(G46:AK46,"外",G47:AK47,"閉")</f>
        <v>0</v>
      </c>
      <c r="AQ44" s="96"/>
      <c r="AU44" s="42"/>
      <c r="AV44" s="45">
        <f>EDATE(AV40,1)</f>
        <v>45658</v>
      </c>
      <c r="AW44" s="45">
        <f>AV44+1</f>
        <v>45659</v>
      </c>
      <c r="AX44" s="45">
        <f t="shared" ref="AX44:BZ44" si="53">AW44+1</f>
        <v>45660</v>
      </c>
      <c r="AY44" s="45">
        <f t="shared" si="53"/>
        <v>45661</v>
      </c>
      <c r="AZ44" s="45">
        <f t="shared" si="53"/>
        <v>45662</v>
      </c>
      <c r="BA44" s="45">
        <f t="shared" si="53"/>
        <v>45663</v>
      </c>
      <c r="BB44" s="45">
        <f t="shared" si="53"/>
        <v>45664</v>
      </c>
      <c r="BC44" s="45">
        <f t="shared" si="53"/>
        <v>45665</v>
      </c>
      <c r="BD44" s="45">
        <f t="shared" si="53"/>
        <v>45666</v>
      </c>
      <c r="BE44" s="45">
        <f t="shared" si="53"/>
        <v>45667</v>
      </c>
      <c r="BF44" s="45">
        <f t="shared" si="53"/>
        <v>45668</v>
      </c>
      <c r="BG44" s="45">
        <f t="shared" si="53"/>
        <v>45669</v>
      </c>
      <c r="BH44" s="45">
        <f t="shared" si="53"/>
        <v>45670</v>
      </c>
      <c r="BI44" s="45">
        <f t="shared" si="53"/>
        <v>45671</v>
      </c>
      <c r="BJ44" s="45">
        <f t="shared" si="53"/>
        <v>45672</v>
      </c>
      <c r="BK44" s="45">
        <f t="shared" si="53"/>
        <v>45673</v>
      </c>
      <c r="BL44" s="45">
        <f t="shared" si="53"/>
        <v>45674</v>
      </c>
      <c r="BM44" s="45">
        <f t="shared" si="53"/>
        <v>45675</v>
      </c>
      <c r="BN44" s="45">
        <f t="shared" si="53"/>
        <v>45676</v>
      </c>
      <c r="BO44" s="45">
        <f t="shared" si="53"/>
        <v>45677</v>
      </c>
      <c r="BP44" s="45">
        <f t="shared" si="53"/>
        <v>45678</v>
      </c>
      <c r="BQ44" s="45">
        <f t="shared" si="53"/>
        <v>45679</v>
      </c>
      <c r="BR44" s="45">
        <f t="shared" si="53"/>
        <v>45680</v>
      </c>
      <c r="BS44" s="45">
        <f t="shared" si="53"/>
        <v>45681</v>
      </c>
      <c r="BT44" s="45">
        <f t="shared" si="53"/>
        <v>45682</v>
      </c>
      <c r="BU44" s="45">
        <f t="shared" si="53"/>
        <v>45683</v>
      </c>
      <c r="BV44" s="45">
        <f t="shared" si="53"/>
        <v>45684</v>
      </c>
      <c r="BW44" s="45">
        <f t="shared" si="53"/>
        <v>45685</v>
      </c>
      <c r="BX44" s="45">
        <f t="shared" si="53"/>
        <v>45686</v>
      </c>
      <c r="BY44" s="45">
        <f t="shared" si="53"/>
        <v>45687</v>
      </c>
      <c r="BZ44" s="45">
        <f t="shared" si="53"/>
        <v>45688</v>
      </c>
    </row>
    <row r="45" spans="1:78" ht="20.25" customHeight="1" x14ac:dyDescent="0.15">
      <c r="A45" s="76"/>
      <c r="B45" s="77"/>
      <c r="C45" s="78"/>
      <c r="D45" s="81" t="s">
        <v>6</v>
      </c>
      <c r="E45" s="82"/>
      <c r="F45" s="83"/>
      <c r="G45" s="43">
        <f>IF(G44="","",WEEKDAY(AV44))</f>
        <v>4</v>
      </c>
      <c r="H45" s="43">
        <f t="shared" ref="H45:AK45" si="54">IF(H44="","",WEEKDAY(AW44))</f>
        <v>5</v>
      </c>
      <c r="I45" s="43">
        <f t="shared" si="54"/>
        <v>6</v>
      </c>
      <c r="J45" s="43">
        <f t="shared" si="54"/>
        <v>7</v>
      </c>
      <c r="K45" s="43">
        <f t="shared" si="54"/>
        <v>1</v>
      </c>
      <c r="L45" s="47">
        <f t="shared" si="54"/>
        <v>2</v>
      </c>
      <c r="M45" s="47">
        <f t="shared" si="54"/>
        <v>3</v>
      </c>
      <c r="N45" s="43">
        <f t="shared" si="54"/>
        <v>4</v>
      </c>
      <c r="O45" s="43">
        <f t="shared" si="54"/>
        <v>5</v>
      </c>
      <c r="P45" s="43">
        <f t="shared" si="54"/>
        <v>6</v>
      </c>
      <c r="Q45" s="43">
        <f t="shared" si="54"/>
        <v>7</v>
      </c>
      <c r="R45" s="43">
        <f t="shared" si="54"/>
        <v>1</v>
      </c>
      <c r="S45" s="47">
        <f t="shared" si="54"/>
        <v>2</v>
      </c>
      <c r="T45" s="47">
        <f t="shared" si="54"/>
        <v>3</v>
      </c>
      <c r="U45" s="43">
        <f t="shared" si="54"/>
        <v>4</v>
      </c>
      <c r="V45" s="43">
        <f t="shared" si="54"/>
        <v>5</v>
      </c>
      <c r="W45" s="43">
        <f t="shared" si="54"/>
        <v>6</v>
      </c>
      <c r="X45" s="43">
        <f t="shared" si="54"/>
        <v>7</v>
      </c>
      <c r="Y45" s="43">
        <f t="shared" si="54"/>
        <v>1</v>
      </c>
      <c r="Z45" s="47">
        <f t="shared" si="54"/>
        <v>2</v>
      </c>
      <c r="AA45" s="47">
        <f t="shared" si="54"/>
        <v>3</v>
      </c>
      <c r="AB45" s="43">
        <f t="shared" si="54"/>
        <v>4</v>
      </c>
      <c r="AC45" s="43">
        <f t="shared" si="54"/>
        <v>5</v>
      </c>
      <c r="AD45" s="43">
        <f t="shared" si="54"/>
        <v>6</v>
      </c>
      <c r="AE45" s="43">
        <f t="shared" si="54"/>
        <v>7</v>
      </c>
      <c r="AF45" s="43">
        <f t="shared" si="54"/>
        <v>1</v>
      </c>
      <c r="AG45" s="47">
        <f t="shared" si="54"/>
        <v>2</v>
      </c>
      <c r="AH45" s="47">
        <f t="shared" si="54"/>
        <v>3</v>
      </c>
      <c r="AI45" s="47">
        <f t="shared" si="54"/>
        <v>4</v>
      </c>
      <c r="AJ45" s="43">
        <f t="shared" si="54"/>
        <v>5</v>
      </c>
      <c r="AK45" s="46">
        <f t="shared" si="54"/>
        <v>6</v>
      </c>
      <c r="AL45" s="88" t="s">
        <v>8</v>
      </c>
      <c r="AM45" s="89"/>
      <c r="AN45" s="89"/>
      <c r="AO45" s="89"/>
      <c r="AP45" s="90">
        <f t="shared" ref="AP45" si="55">COUNTIF(G47:AK47,"閉")+COUNTIF(G47:AK47,"天")</f>
        <v>0</v>
      </c>
      <c r="AQ45" s="91"/>
      <c r="AV45">
        <f>WEEKDAY(AV44)</f>
        <v>4</v>
      </c>
      <c r="AW45">
        <f>WEEKDAY(AW44)</f>
        <v>5</v>
      </c>
      <c r="AX45">
        <f t="shared" ref="AX45:BZ45" si="56">WEEKDAY(AX44)</f>
        <v>6</v>
      </c>
      <c r="AY45">
        <f t="shared" si="56"/>
        <v>7</v>
      </c>
      <c r="AZ45">
        <f t="shared" si="56"/>
        <v>1</v>
      </c>
      <c r="BA45">
        <f t="shared" si="56"/>
        <v>2</v>
      </c>
      <c r="BB45">
        <f t="shared" si="56"/>
        <v>3</v>
      </c>
      <c r="BC45">
        <f t="shared" si="56"/>
        <v>4</v>
      </c>
      <c r="BD45">
        <f t="shared" si="56"/>
        <v>5</v>
      </c>
      <c r="BE45">
        <f t="shared" si="56"/>
        <v>6</v>
      </c>
      <c r="BF45">
        <f t="shared" si="56"/>
        <v>7</v>
      </c>
      <c r="BG45">
        <f t="shared" si="56"/>
        <v>1</v>
      </c>
      <c r="BH45">
        <f t="shared" si="56"/>
        <v>2</v>
      </c>
      <c r="BI45">
        <f t="shared" si="56"/>
        <v>3</v>
      </c>
      <c r="BJ45">
        <f t="shared" si="56"/>
        <v>4</v>
      </c>
      <c r="BK45">
        <f t="shared" si="56"/>
        <v>5</v>
      </c>
      <c r="BL45">
        <f t="shared" si="56"/>
        <v>6</v>
      </c>
      <c r="BM45">
        <f t="shared" si="56"/>
        <v>7</v>
      </c>
      <c r="BN45">
        <f t="shared" si="56"/>
        <v>1</v>
      </c>
      <c r="BO45">
        <f t="shared" si="56"/>
        <v>2</v>
      </c>
      <c r="BP45">
        <f t="shared" si="56"/>
        <v>3</v>
      </c>
      <c r="BQ45">
        <f t="shared" si="56"/>
        <v>4</v>
      </c>
      <c r="BR45">
        <f t="shared" si="56"/>
        <v>5</v>
      </c>
      <c r="BS45">
        <f t="shared" si="56"/>
        <v>6</v>
      </c>
      <c r="BT45">
        <f t="shared" si="56"/>
        <v>7</v>
      </c>
      <c r="BU45">
        <f t="shared" si="56"/>
        <v>1</v>
      </c>
      <c r="BV45">
        <f t="shared" si="56"/>
        <v>2</v>
      </c>
      <c r="BW45">
        <f t="shared" si="56"/>
        <v>3</v>
      </c>
      <c r="BX45">
        <f t="shared" si="56"/>
        <v>4</v>
      </c>
      <c r="BY45">
        <f t="shared" si="56"/>
        <v>5</v>
      </c>
      <c r="BZ45">
        <f t="shared" si="56"/>
        <v>6</v>
      </c>
    </row>
    <row r="46" spans="1:78" ht="20.25" customHeight="1" x14ac:dyDescent="0.15">
      <c r="A46" s="49"/>
      <c r="B46" s="52" t="s">
        <v>42</v>
      </c>
      <c r="C46" s="50" t="str">
        <f>IFERROR(IF(AP46&lt;($Y$109/100),"×","○"),"")</f>
        <v/>
      </c>
      <c r="D46" s="81" t="s">
        <v>24</v>
      </c>
      <c r="E46" s="82"/>
      <c r="F46" s="83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88" t="s">
        <v>21</v>
      </c>
      <c r="AM46" s="89"/>
      <c r="AN46" s="89"/>
      <c r="AO46" s="89"/>
      <c r="AP46" s="79" t="e">
        <f t="shared" ref="AP46" si="57">AP45/AP44</f>
        <v>#DIV/0!</v>
      </c>
      <c r="AQ46" s="80"/>
      <c r="AR46">
        <f>IF(C46="×",1,0)</f>
        <v>0</v>
      </c>
    </row>
    <row r="47" spans="1:78" ht="20.25" customHeight="1" thickBot="1" x14ac:dyDescent="0.2">
      <c r="A47" s="57"/>
      <c r="B47" s="53" t="s">
        <v>43</v>
      </c>
      <c r="C47" s="51" t="str">
        <f>IF(AP47=0,"",IF(AP45&lt;AP47,"×","○"))</f>
        <v/>
      </c>
      <c r="D47" s="97" t="s">
        <v>25</v>
      </c>
      <c r="E47" s="98"/>
      <c r="F47" s="99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11"/>
      <c r="AK47" s="12"/>
      <c r="AL47" s="84" t="s">
        <v>33</v>
      </c>
      <c r="AM47" s="85"/>
      <c r="AN47" s="85"/>
      <c r="AO47" s="85"/>
      <c r="AP47" s="120">
        <f>COUNTIFS(G45:AK45,7,G47:AK47,"作")+COUNTIFS(G45:AK45,7,G47:AK47,"天")+COUNTIFS(G45:AK45,7,G47:AK47,"閉")+COUNTIFS(G45:AK45,1,G47:AK47,"作")+COUNTIFS(G45:AK45,1,G47:AK47,"天")+COUNTIFS(G45:AK45,1,G47:AK47,"閉")</f>
        <v>0</v>
      </c>
      <c r="AQ47" s="121"/>
      <c r="AR47">
        <f>IF(C47="×",1,0)</f>
        <v>0</v>
      </c>
      <c r="AS47">
        <f>IF(A44="","",IF(AR46=0,0,IF(AR47=0,0,1)))</f>
        <v>0</v>
      </c>
    </row>
    <row r="48" spans="1:78" ht="20.25" customHeight="1" x14ac:dyDescent="0.15">
      <c r="A48" s="73" t="str">
        <f>IF($E$5&lt;AV48,"",TEXT(EDATE($E$4,10),"ggge年m月"))</f>
        <v>令和7年2月</v>
      </c>
      <c r="B48" s="74"/>
      <c r="C48" s="75"/>
      <c r="D48" s="92" t="s">
        <v>7</v>
      </c>
      <c r="E48" s="93"/>
      <c r="F48" s="94"/>
      <c r="G48" s="5">
        <f>IF($E$4&gt;AV48,"",IF($E$5&lt;AV48,"",DAY(AV48)))</f>
        <v>1</v>
      </c>
      <c r="H48" s="5">
        <f>IF($E$4&gt;AW48,"",IF($E$5&lt;AW48,"",DAY(AW48)))</f>
        <v>2</v>
      </c>
      <c r="I48" s="5">
        <f t="shared" ref="I48:AH48" si="58">IF($E$4&gt;AX48,"",IF($E$5&lt;AX48,"",DAY(AX48)))</f>
        <v>3</v>
      </c>
      <c r="J48" s="5">
        <f t="shared" si="58"/>
        <v>4</v>
      </c>
      <c r="K48" s="5">
        <f t="shared" si="58"/>
        <v>5</v>
      </c>
      <c r="L48" s="41">
        <f t="shared" si="58"/>
        <v>6</v>
      </c>
      <c r="M48" s="41">
        <f t="shared" si="58"/>
        <v>7</v>
      </c>
      <c r="N48" s="16">
        <f t="shared" si="58"/>
        <v>8</v>
      </c>
      <c r="O48" s="16">
        <f t="shared" si="58"/>
        <v>9</v>
      </c>
      <c r="P48" s="16">
        <f t="shared" si="58"/>
        <v>10</v>
      </c>
      <c r="Q48" s="16">
        <f t="shared" si="58"/>
        <v>11</v>
      </c>
      <c r="R48" s="16">
        <f t="shared" si="58"/>
        <v>12</v>
      </c>
      <c r="S48" s="41">
        <f t="shared" si="58"/>
        <v>13</v>
      </c>
      <c r="T48" s="41">
        <f t="shared" si="58"/>
        <v>14</v>
      </c>
      <c r="U48" s="16">
        <f t="shared" si="58"/>
        <v>15</v>
      </c>
      <c r="V48" s="16">
        <f t="shared" si="58"/>
        <v>16</v>
      </c>
      <c r="W48" s="16">
        <f t="shared" si="58"/>
        <v>17</v>
      </c>
      <c r="X48" s="16">
        <f t="shared" si="58"/>
        <v>18</v>
      </c>
      <c r="Y48" s="16">
        <f t="shared" si="58"/>
        <v>19</v>
      </c>
      <c r="Z48" s="41">
        <f t="shared" si="58"/>
        <v>20</v>
      </c>
      <c r="AA48" s="41">
        <f t="shared" si="58"/>
        <v>21</v>
      </c>
      <c r="AB48" s="16">
        <f t="shared" si="58"/>
        <v>22</v>
      </c>
      <c r="AC48" s="16">
        <f t="shared" si="58"/>
        <v>23</v>
      </c>
      <c r="AD48" s="16">
        <f t="shared" si="58"/>
        <v>24</v>
      </c>
      <c r="AE48" s="16">
        <f t="shared" si="58"/>
        <v>25</v>
      </c>
      <c r="AF48" s="16">
        <f t="shared" si="58"/>
        <v>26</v>
      </c>
      <c r="AG48" s="41">
        <f t="shared" si="58"/>
        <v>27</v>
      </c>
      <c r="AH48" s="41">
        <f t="shared" si="58"/>
        <v>28</v>
      </c>
      <c r="AI48" s="41" t="str">
        <f>IF($E$4&gt;BX48,"",IF($E$5&lt;BX48,"",IF(MONTH(BW48)&lt;&gt;MONTH(BX48),"",DAY(BX48))))</f>
        <v/>
      </c>
      <c r="AJ48" s="5" t="str">
        <f>IF($E$4&gt;BY48,"",IF($E$5&lt;BY48,"",IF(MONTH(BW48)&lt;&gt;MONTH(BY48),"",DAY(BY48))))</f>
        <v/>
      </c>
      <c r="AK48" s="13" t="str">
        <f>IF($E$4&gt;BZ48,"",IF($E$5&lt;BZ48,"",IF(MONTH(BW48)&lt;&gt;MONTH(BZ48),"",DAY(BZ48))))</f>
        <v/>
      </c>
      <c r="AL48" s="88" t="s">
        <v>11</v>
      </c>
      <c r="AM48" s="89"/>
      <c r="AN48" s="89"/>
      <c r="AO48" s="89"/>
      <c r="AP48" s="95">
        <f>COUNTIF(G50:AK50,"工")+COUNTIF(G50:AK50,"休")+COUNTIFS(G50:AK50,"外",G51:AK51,"作")+COUNTIFS(G50:AK50,"外",G51:AK51,"天")+COUNTIFS(G50:AK50,"外",G51:AK51,"閉")</f>
        <v>0</v>
      </c>
      <c r="AQ48" s="96"/>
      <c r="AU48" s="42"/>
      <c r="AV48" s="45">
        <f>EDATE(AV44,1)</f>
        <v>45689</v>
      </c>
      <c r="AW48" s="45">
        <f>AV48+1</f>
        <v>45690</v>
      </c>
      <c r="AX48" s="45">
        <f t="shared" ref="AX48:BZ48" si="59">AW48+1</f>
        <v>45691</v>
      </c>
      <c r="AY48" s="45">
        <f t="shared" si="59"/>
        <v>45692</v>
      </c>
      <c r="AZ48" s="45">
        <f t="shared" si="59"/>
        <v>45693</v>
      </c>
      <c r="BA48" s="45">
        <f t="shared" si="59"/>
        <v>45694</v>
      </c>
      <c r="BB48" s="45">
        <f t="shared" si="59"/>
        <v>45695</v>
      </c>
      <c r="BC48" s="45">
        <f t="shared" si="59"/>
        <v>45696</v>
      </c>
      <c r="BD48" s="45">
        <f t="shared" si="59"/>
        <v>45697</v>
      </c>
      <c r="BE48" s="45">
        <f t="shared" si="59"/>
        <v>45698</v>
      </c>
      <c r="BF48" s="45">
        <f t="shared" si="59"/>
        <v>45699</v>
      </c>
      <c r="BG48" s="45">
        <f t="shared" si="59"/>
        <v>45700</v>
      </c>
      <c r="BH48" s="45">
        <f t="shared" si="59"/>
        <v>45701</v>
      </c>
      <c r="BI48" s="45">
        <f t="shared" si="59"/>
        <v>45702</v>
      </c>
      <c r="BJ48" s="45">
        <f t="shared" si="59"/>
        <v>45703</v>
      </c>
      <c r="BK48" s="45">
        <f t="shared" si="59"/>
        <v>45704</v>
      </c>
      <c r="BL48" s="45">
        <f t="shared" si="59"/>
        <v>45705</v>
      </c>
      <c r="BM48" s="45">
        <f t="shared" si="59"/>
        <v>45706</v>
      </c>
      <c r="BN48" s="45">
        <f t="shared" si="59"/>
        <v>45707</v>
      </c>
      <c r="BO48" s="45">
        <f t="shared" si="59"/>
        <v>45708</v>
      </c>
      <c r="BP48" s="45">
        <f t="shared" si="59"/>
        <v>45709</v>
      </c>
      <c r="BQ48" s="45">
        <f t="shared" si="59"/>
        <v>45710</v>
      </c>
      <c r="BR48" s="45">
        <f t="shared" si="59"/>
        <v>45711</v>
      </c>
      <c r="BS48" s="45">
        <f t="shared" si="59"/>
        <v>45712</v>
      </c>
      <c r="BT48" s="45">
        <f t="shared" si="59"/>
        <v>45713</v>
      </c>
      <c r="BU48" s="45">
        <f t="shared" si="59"/>
        <v>45714</v>
      </c>
      <c r="BV48" s="45">
        <f t="shared" si="59"/>
        <v>45715</v>
      </c>
      <c r="BW48" s="45">
        <f t="shared" si="59"/>
        <v>45716</v>
      </c>
      <c r="BX48" s="45">
        <f t="shared" si="59"/>
        <v>45717</v>
      </c>
      <c r="BY48" s="45">
        <f t="shared" si="59"/>
        <v>45718</v>
      </c>
      <c r="BZ48" s="45">
        <f t="shared" si="59"/>
        <v>45719</v>
      </c>
    </row>
    <row r="49" spans="1:78" ht="20.25" customHeight="1" x14ac:dyDescent="0.15">
      <c r="A49" s="76"/>
      <c r="B49" s="77"/>
      <c r="C49" s="78"/>
      <c r="D49" s="81" t="s">
        <v>6</v>
      </c>
      <c r="E49" s="82"/>
      <c r="F49" s="83"/>
      <c r="G49" s="43">
        <f>IF(G48="","",WEEKDAY(AV48))</f>
        <v>7</v>
      </c>
      <c r="H49" s="43">
        <f t="shared" ref="H49:AK49" si="60">IF(H48="","",WEEKDAY(AW48))</f>
        <v>1</v>
      </c>
      <c r="I49" s="43">
        <f t="shared" si="60"/>
        <v>2</v>
      </c>
      <c r="J49" s="43">
        <f t="shared" si="60"/>
        <v>3</v>
      </c>
      <c r="K49" s="43">
        <f t="shared" si="60"/>
        <v>4</v>
      </c>
      <c r="L49" s="47">
        <f t="shared" si="60"/>
        <v>5</v>
      </c>
      <c r="M49" s="47">
        <f t="shared" si="60"/>
        <v>6</v>
      </c>
      <c r="N49" s="43">
        <f t="shared" si="60"/>
        <v>7</v>
      </c>
      <c r="O49" s="43">
        <f t="shared" si="60"/>
        <v>1</v>
      </c>
      <c r="P49" s="43">
        <f t="shared" si="60"/>
        <v>2</v>
      </c>
      <c r="Q49" s="43">
        <f t="shared" si="60"/>
        <v>3</v>
      </c>
      <c r="R49" s="43">
        <f t="shared" si="60"/>
        <v>4</v>
      </c>
      <c r="S49" s="47">
        <f t="shared" si="60"/>
        <v>5</v>
      </c>
      <c r="T49" s="47">
        <f t="shared" si="60"/>
        <v>6</v>
      </c>
      <c r="U49" s="43">
        <f t="shared" si="60"/>
        <v>7</v>
      </c>
      <c r="V49" s="43">
        <f t="shared" si="60"/>
        <v>1</v>
      </c>
      <c r="W49" s="43">
        <f t="shared" si="60"/>
        <v>2</v>
      </c>
      <c r="X49" s="43">
        <f t="shared" si="60"/>
        <v>3</v>
      </c>
      <c r="Y49" s="43">
        <f t="shared" si="60"/>
        <v>4</v>
      </c>
      <c r="Z49" s="47">
        <f t="shared" si="60"/>
        <v>5</v>
      </c>
      <c r="AA49" s="47">
        <f t="shared" si="60"/>
        <v>6</v>
      </c>
      <c r="AB49" s="43">
        <f t="shared" si="60"/>
        <v>7</v>
      </c>
      <c r="AC49" s="43">
        <f t="shared" si="60"/>
        <v>1</v>
      </c>
      <c r="AD49" s="43">
        <f t="shared" si="60"/>
        <v>2</v>
      </c>
      <c r="AE49" s="43">
        <f t="shared" si="60"/>
        <v>3</v>
      </c>
      <c r="AF49" s="43">
        <f t="shared" si="60"/>
        <v>4</v>
      </c>
      <c r="AG49" s="47">
        <f t="shared" si="60"/>
        <v>5</v>
      </c>
      <c r="AH49" s="47">
        <f t="shared" si="60"/>
        <v>6</v>
      </c>
      <c r="AI49" s="47" t="str">
        <f t="shared" si="60"/>
        <v/>
      </c>
      <c r="AJ49" s="43" t="str">
        <f t="shared" si="60"/>
        <v/>
      </c>
      <c r="AK49" s="46" t="str">
        <f t="shared" si="60"/>
        <v/>
      </c>
      <c r="AL49" s="88" t="s">
        <v>8</v>
      </c>
      <c r="AM49" s="89"/>
      <c r="AN49" s="89"/>
      <c r="AO49" s="89"/>
      <c r="AP49" s="90">
        <f t="shared" ref="AP49" si="61">COUNTIF(G51:AK51,"閉")+COUNTIF(G51:AK51,"天")</f>
        <v>0</v>
      </c>
      <c r="AQ49" s="91"/>
      <c r="AV49">
        <f>WEEKDAY(AV48)</f>
        <v>7</v>
      </c>
      <c r="AW49">
        <f>WEEKDAY(AW48)</f>
        <v>1</v>
      </c>
      <c r="AX49">
        <f t="shared" ref="AX49:BZ49" si="62">WEEKDAY(AX48)</f>
        <v>2</v>
      </c>
      <c r="AY49">
        <f t="shared" si="62"/>
        <v>3</v>
      </c>
      <c r="AZ49">
        <f t="shared" si="62"/>
        <v>4</v>
      </c>
      <c r="BA49">
        <f t="shared" si="62"/>
        <v>5</v>
      </c>
      <c r="BB49">
        <f t="shared" si="62"/>
        <v>6</v>
      </c>
      <c r="BC49">
        <f t="shared" si="62"/>
        <v>7</v>
      </c>
      <c r="BD49">
        <f t="shared" si="62"/>
        <v>1</v>
      </c>
      <c r="BE49">
        <f t="shared" si="62"/>
        <v>2</v>
      </c>
      <c r="BF49">
        <f t="shared" si="62"/>
        <v>3</v>
      </c>
      <c r="BG49">
        <f t="shared" si="62"/>
        <v>4</v>
      </c>
      <c r="BH49">
        <f t="shared" si="62"/>
        <v>5</v>
      </c>
      <c r="BI49">
        <f t="shared" si="62"/>
        <v>6</v>
      </c>
      <c r="BJ49">
        <f t="shared" si="62"/>
        <v>7</v>
      </c>
      <c r="BK49">
        <f t="shared" si="62"/>
        <v>1</v>
      </c>
      <c r="BL49">
        <f t="shared" si="62"/>
        <v>2</v>
      </c>
      <c r="BM49">
        <f t="shared" si="62"/>
        <v>3</v>
      </c>
      <c r="BN49">
        <f t="shared" si="62"/>
        <v>4</v>
      </c>
      <c r="BO49">
        <f t="shared" si="62"/>
        <v>5</v>
      </c>
      <c r="BP49">
        <f t="shared" si="62"/>
        <v>6</v>
      </c>
      <c r="BQ49">
        <f t="shared" si="62"/>
        <v>7</v>
      </c>
      <c r="BR49">
        <f t="shared" si="62"/>
        <v>1</v>
      </c>
      <c r="BS49">
        <f t="shared" si="62"/>
        <v>2</v>
      </c>
      <c r="BT49">
        <f t="shared" si="62"/>
        <v>3</v>
      </c>
      <c r="BU49">
        <f t="shared" si="62"/>
        <v>4</v>
      </c>
      <c r="BV49">
        <f t="shared" si="62"/>
        <v>5</v>
      </c>
      <c r="BW49">
        <f t="shared" si="62"/>
        <v>6</v>
      </c>
      <c r="BX49">
        <f t="shared" si="62"/>
        <v>7</v>
      </c>
      <c r="BY49">
        <f t="shared" si="62"/>
        <v>1</v>
      </c>
      <c r="BZ49">
        <f t="shared" si="62"/>
        <v>2</v>
      </c>
    </row>
    <row r="50" spans="1:78" ht="20.25" customHeight="1" x14ac:dyDescent="0.15">
      <c r="A50" s="49"/>
      <c r="B50" s="52" t="s">
        <v>42</v>
      </c>
      <c r="C50" s="50" t="str">
        <f>IFERROR(IF(AP50&lt;($Y$109/100),"×","○"),"")</f>
        <v/>
      </c>
      <c r="D50" s="81" t="s">
        <v>24</v>
      </c>
      <c r="E50" s="82"/>
      <c r="F50" s="83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88" t="s">
        <v>21</v>
      </c>
      <c r="AM50" s="89"/>
      <c r="AN50" s="89"/>
      <c r="AO50" s="89"/>
      <c r="AP50" s="79" t="e">
        <f t="shared" ref="AP50" si="63">AP49/AP48</f>
        <v>#DIV/0!</v>
      </c>
      <c r="AQ50" s="80"/>
      <c r="AR50">
        <f>IF(C50="×",1,0)</f>
        <v>0</v>
      </c>
    </row>
    <row r="51" spans="1:78" ht="20.25" customHeight="1" thickBot="1" x14ac:dyDescent="0.2">
      <c r="A51" s="57"/>
      <c r="B51" s="53" t="s">
        <v>43</v>
      </c>
      <c r="C51" s="51" t="str">
        <f>IF(AP51=0,"",IF(AP49&lt;AP51,"×","○"))</f>
        <v/>
      </c>
      <c r="D51" s="97" t="s">
        <v>25</v>
      </c>
      <c r="E51" s="98"/>
      <c r="F51" s="99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11"/>
      <c r="AJ51" s="11"/>
      <c r="AK51" s="12"/>
      <c r="AL51" s="84" t="s">
        <v>33</v>
      </c>
      <c r="AM51" s="85"/>
      <c r="AN51" s="85"/>
      <c r="AO51" s="85"/>
      <c r="AP51" s="120">
        <f>COUNTIFS(G49:AK49,7,G51:AK51,"作")+COUNTIFS(G49:AK49,7,G51:AK51,"天")+COUNTIFS(G49:AK49,7,G51:AK51,"閉")+COUNTIFS(G49:AK49,1,G51:AK51,"作")+COUNTIFS(G49:AK49,1,G51:AK51,"天")+COUNTIFS(G49:AK49,1,G51:AK51,"閉")</f>
        <v>0</v>
      </c>
      <c r="AQ51" s="121"/>
      <c r="AR51">
        <f>IF(C51="×",1,0)</f>
        <v>0</v>
      </c>
      <c r="AS51">
        <f>IF(A48="","",IF(AR50=0,0,IF(AR51=0,0,1)))</f>
        <v>0</v>
      </c>
    </row>
    <row r="52" spans="1:78" ht="20.25" customHeight="1" x14ac:dyDescent="0.15">
      <c r="A52" s="73" t="str">
        <f>IF($E$5&lt;AV52,"",TEXT(EDATE($E$4,11),"ggge年m月"))</f>
        <v>令和7年3月</v>
      </c>
      <c r="B52" s="74"/>
      <c r="C52" s="75"/>
      <c r="D52" s="92" t="s">
        <v>7</v>
      </c>
      <c r="E52" s="93"/>
      <c r="F52" s="94"/>
      <c r="G52" s="5">
        <f>IF($E$4&gt;AV52,"",IF($E$5&lt;AV52,"",DAY(AV52)))</f>
        <v>1</v>
      </c>
      <c r="H52" s="5">
        <f>IF($E$4&gt;AW52,"",IF($E$5&lt;AW52,"",DAY(AW52)))</f>
        <v>2</v>
      </c>
      <c r="I52" s="5">
        <f t="shared" ref="I52:AH52" si="64">IF($E$4&gt;AX52,"",IF($E$5&lt;AX52,"",DAY(AX52)))</f>
        <v>3</v>
      </c>
      <c r="J52" s="5">
        <f t="shared" si="64"/>
        <v>4</v>
      </c>
      <c r="K52" s="5">
        <f t="shared" si="64"/>
        <v>5</v>
      </c>
      <c r="L52" s="41">
        <f t="shared" si="64"/>
        <v>6</v>
      </c>
      <c r="M52" s="41">
        <f t="shared" si="64"/>
        <v>7</v>
      </c>
      <c r="N52" s="16">
        <f t="shared" si="64"/>
        <v>8</v>
      </c>
      <c r="O52" s="16">
        <f t="shared" si="64"/>
        <v>9</v>
      </c>
      <c r="P52" s="16">
        <f t="shared" si="64"/>
        <v>10</v>
      </c>
      <c r="Q52" s="16">
        <f t="shared" si="64"/>
        <v>11</v>
      </c>
      <c r="R52" s="16">
        <f t="shared" si="64"/>
        <v>12</v>
      </c>
      <c r="S52" s="41">
        <f t="shared" si="64"/>
        <v>13</v>
      </c>
      <c r="T52" s="41">
        <f t="shared" si="64"/>
        <v>14</v>
      </c>
      <c r="U52" s="16">
        <f t="shared" si="64"/>
        <v>15</v>
      </c>
      <c r="V52" s="16">
        <f t="shared" si="64"/>
        <v>16</v>
      </c>
      <c r="W52" s="16">
        <f t="shared" si="64"/>
        <v>17</v>
      </c>
      <c r="X52" s="16">
        <f t="shared" si="64"/>
        <v>18</v>
      </c>
      <c r="Y52" s="16">
        <f t="shared" si="64"/>
        <v>19</v>
      </c>
      <c r="Z52" s="41">
        <f t="shared" si="64"/>
        <v>20</v>
      </c>
      <c r="AA52" s="41">
        <f t="shared" si="64"/>
        <v>21</v>
      </c>
      <c r="AB52" s="16">
        <f t="shared" si="64"/>
        <v>22</v>
      </c>
      <c r="AC52" s="16">
        <f t="shared" si="64"/>
        <v>23</v>
      </c>
      <c r="AD52" s="16">
        <f t="shared" si="64"/>
        <v>24</v>
      </c>
      <c r="AE52" s="16">
        <f t="shared" si="64"/>
        <v>25</v>
      </c>
      <c r="AF52" s="16">
        <f t="shared" si="64"/>
        <v>26</v>
      </c>
      <c r="AG52" s="41">
        <f t="shared" si="64"/>
        <v>27</v>
      </c>
      <c r="AH52" s="41">
        <f t="shared" si="64"/>
        <v>28</v>
      </c>
      <c r="AI52" s="41">
        <f>IF($E$4&gt;BX52,"",IF($E$5&lt;BX52,"",IF(MONTH(BW52)&lt;&gt;MONTH(BX52),"",DAY(BX52))))</f>
        <v>29</v>
      </c>
      <c r="AJ52" s="5">
        <f>IF($E$4&gt;BY52,"",IF($E$5&lt;BY52,"",IF(MONTH(BW52)&lt;&gt;MONTH(BY52),"",DAY(BY52))))</f>
        <v>30</v>
      </c>
      <c r="AK52" s="13">
        <f>IF($E$4&gt;BZ52,"",IF($E$5&lt;BZ52,"",IF(MONTH(BW52)&lt;&gt;MONTH(BZ52),"",DAY(BZ52))))</f>
        <v>31</v>
      </c>
      <c r="AL52" s="123" t="s">
        <v>11</v>
      </c>
      <c r="AM52" s="124"/>
      <c r="AN52" s="124"/>
      <c r="AO52" s="124"/>
      <c r="AP52" s="95">
        <f>COUNTIF(G54:AK54,"工")+COUNTIF(G54:AK54,"休")+COUNTIFS(G54:AK54,"外",G55:AK55,"作")+COUNTIFS(G54:AK54,"外",G55:AK55,"天")+COUNTIFS(G54:AK54,"外",G55:AK55,"閉")</f>
        <v>0</v>
      </c>
      <c r="AQ52" s="96"/>
      <c r="AU52" s="42"/>
      <c r="AV52" s="45">
        <f>EDATE(AV48,1)</f>
        <v>45717</v>
      </c>
      <c r="AW52" s="45">
        <f>AV52+1</f>
        <v>45718</v>
      </c>
      <c r="AX52" s="45">
        <f t="shared" ref="AX52:BZ52" si="65">AW52+1</f>
        <v>45719</v>
      </c>
      <c r="AY52" s="45">
        <f t="shared" si="65"/>
        <v>45720</v>
      </c>
      <c r="AZ52" s="45">
        <f t="shared" si="65"/>
        <v>45721</v>
      </c>
      <c r="BA52" s="45">
        <f t="shared" si="65"/>
        <v>45722</v>
      </c>
      <c r="BB52" s="45">
        <f t="shared" si="65"/>
        <v>45723</v>
      </c>
      <c r="BC52" s="45">
        <f t="shared" si="65"/>
        <v>45724</v>
      </c>
      <c r="BD52" s="45">
        <f t="shared" si="65"/>
        <v>45725</v>
      </c>
      <c r="BE52" s="45">
        <f t="shared" si="65"/>
        <v>45726</v>
      </c>
      <c r="BF52" s="45">
        <f t="shared" si="65"/>
        <v>45727</v>
      </c>
      <c r="BG52" s="45">
        <f t="shared" si="65"/>
        <v>45728</v>
      </c>
      <c r="BH52" s="45">
        <f t="shared" si="65"/>
        <v>45729</v>
      </c>
      <c r="BI52" s="45">
        <f t="shared" si="65"/>
        <v>45730</v>
      </c>
      <c r="BJ52" s="45">
        <f t="shared" si="65"/>
        <v>45731</v>
      </c>
      <c r="BK52" s="45">
        <f t="shared" si="65"/>
        <v>45732</v>
      </c>
      <c r="BL52" s="45">
        <f t="shared" si="65"/>
        <v>45733</v>
      </c>
      <c r="BM52" s="45">
        <f t="shared" si="65"/>
        <v>45734</v>
      </c>
      <c r="BN52" s="45">
        <f t="shared" si="65"/>
        <v>45735</v>
      </c>
      <c r="BO52" s="45">
        <f t="shared" si="65"/>
        <v>45736</v>
      </c>
      <c r="BP52" s="45">
        <f t="shared" si="65"/>
        <v>45737</v>
      </c>
      <c r="BQ52" s="45">
        <f t="shared" si="65"/>
        <v>45738</v>
      </c>
      <c r="BR52" s="45">
        <f t="shared" si="65"/>
        <v>45739</v>
      </c>
      <c r="BS52" s="45">
        <f t="shared" si="65"/>
        <v>45740</v>
      </c>
      <c r="BT52" s="45">
        <f t="shared" si="65"/>
        <v>45741</v>
      </c>
      <c r="BU52" s="45">
        <f t="shared" si="65"/>
        <v>45742</v>
      </c>
      <c r="BV52" s="45">
        <f t="shared" si="65"/>
        <v>45743</v>
      </c>
      <c r="BW52" s="45">
        <f t="shared" si="65"/>
        <v>45744</v>
      </c>
      <c r="BX52" s="45">
        <f t="shared" si="65"/>
        <v>45745</v>
      </c>
      <c r="BY52" s="45">
        <f t="shared" si="65"/>
        <v>45746</v>
      </c>
      <c r="BZ52" s="45">
        <f t="shared" si="65"/>
        <v>45747</v>
      </c>
    </row>
    <row r="53" spans="1:78" ht="20.25" customHeight="1" x14ac:dyDescent="0.15">
      <c r="A53" s="76"/>
      <c r="B53" s="77"/>
      <c r="C53" s="78"/>
      <c r="D53" s="81" t="s">
        <v>6</v>
      </c>
      <c r="E53" s="82"/>
      <c r="F53" s="83"/>
      <c r="G53" s="43">
        <f>IF(G52="","",WEEKDAY(AV52))</f>
        <v>7</v>
      </c>
      <c r="H53" s="43">
        <f t="shared" ref="H53:AK53" si="66">IF(H52="","",WEEKDAY(AW52))</f>
        <v>1</v>
      </c>
      <c r="I53" s="43">
        <f t="shared" si="66"/>
        <v>2</v>
      </c>
      <c r="J53" s="43">
        <f t="shared" si="66"/>
        <v>3</v>
      </c>
      <c r="K53" s="43">
        <f t="shared" si="66"/>
        <v>4</v>
      </c>
      <c r="L53" s="47">
        <f t="shared" si="66"/>
        <v>5</v>
      </c>
      <c r="M53" s="47">
        <f t="shared" si="66"/>
        <v>6</v>
      </c>
      <c r="N53" s="43">
        <f t="shared" si="66"/>
        <v>7</v>
      </c>
      <c r="O53" s="43">
        <f t="shared" si="66"/>
        <v>1</v>
      </c>
      <c r="P53" s="43">
        <f t="shared" si="66"/>
        <v>2</v>
      </c>
      <c r="Q53" s="43">
        <f t="shared" si="66"/>
        <v>3</v>
      </c>
      <c r="R53" s="43">
        <f t="shared" si="66"/>
        <v>4</v>
      </c>
      <c r="S53" s="47">
        <f t="shared" si="66"/>
        <v>5</v>
      </c>
      <c r="T53" s="47">
        <f t="shared" si="66"/>
        <v>6</v>
      </c>
      <c r="U53" s="43">
        <f t="shared" si="66"/>
        <v>7</v>
      </c>
      <c r="V53" s="43">
        <f t="shared" si="66"/>
        <v>1</v>
      </c>
      <c r="W53" s="43">
        <f t="shared" si="66"/>
        <v>2</v>
      </c>
      <c r="X53" s="43">
        <f t="shared" si="66"/>
        <v>3</v>
      </c>
      <c r="Y53" s="43">
        <f t="shared" si="66"/>
        <v>4</v>
      </c>
      <c r="Z53" s="47">
        <f t="shared" si="66"/>
        <v>5</v>
      </c>
      <c r="AA53" s="47">
        <f t="shared" si="66"/>
        <v>6</v>
      </c>
      <c r="AB53" s="43">
        <f t="shared" si="66"/>
        <v>7</v>
      </c>
      <c r="AC53" s="43">
        <f t="shared" si="66"/>
        <v>1</v>
      </c>
      <c r="AD53" s="43">
        <f t="shared" si="66"/>
        <v>2</v>
      </c>
      <c r="AE53" s="43">
        <f t="shared" si="66"/>
        <v>3</v>
      </c>
      <c r="AF53" s="43">
        <f t="shared" si="66"/>
        <v>4</v>
      </c>
      <c r="AG53" s="47">
        <f t="shared" si="66"/>
        <v>5</v>
      </c>
      <c r="AH53" s="47">
        <f t="shared" si="66"/>
        <v>6</v>
      </c>
      <c r="AI53" s="47">
        <f t="shared" si="66"/>
        <v>7</v>
      </c>
      <c r="AJ53" s="43">
        <f t="shared" si="66"/>
        <v>1</v>
      </c>
      <c r="AK53" s="46">
        <f t="shared" si="66"/>
        <v>2</v>
      </c>
      <c r="AL53" s="88" t="s">
        <v>8</v>
      </c>
      <c r="AM53" s="89"/>
      <c r="AN53" s="89"/>
      <c r="AO53" s="89"/>
      <c r="AP53" s="90">
        <f t="shared" ref="AP53" si="67">COUNTIF(G55:AK55,"閉")+COUNTIF(G55:AK55,"天")</f>
        <v>0</v>
      </c>
      <c r="AQ53" s="91"/>
      <c r="AV53">
        <f>WEEKDAY(AV52)</f>
        <v>7</v>
      </c>
      <c r="AW53">
        <f>WEEKDAY(AW52)</f>
        <v>1</v>
      </c>
      <c r="AX53">
        <f t="shared" ref="AX53:BZ53" si="68">WEEKDAY(AX52)</f>
        <v>2</v>
      </c>
      <c r="AY53">
        <f t="shared" si="68"/>
        <v>3</v>
      </c>
      <c r="AZ53">
        <f t="shared" si="68"/>
        <v>4</v>
      </c>
      <c r="BA53">
        <f t="shared" si="68"/>
        <v>5</v>
      </c>
      <c r="BB53">
        <f t="shared" si="68"/>
        <v>6</v>
      </c>
      <c r="BC53">
        <f t="shared" si="68"/>
        <v>7</v>
      </c>
      <c r="BD53">
        <f t="shared" si="68"/>
        <v>1</v>
      </c>
      <c r="BE53">
        <f t="shared" si="68"/>
        <v>2</v>
      </c>
      <c r="BF53">
        <f t="shared" si="68"/>
        <v>3</v>
      </c>
      <c r="BG53">
        <f t="shared" si="68"/>
        <v>4</v>
      </c>
      <c r="BH53">
        <f t="shared" si="68"/>
        <v>5</v>
      </c>
      <c r="BI53">
        <f t="shared" si="68"/>
        <v>6</v>
      </c>
      <c r="BJ53">
        <f t="shared" si="68"/>
        <v>7</v>
      </c>
      <c r="BK53">
        <f t="shared" si="68"/>
        <v>1</v>
      </c>
      <c r="BL53">
        <f t="shared" si="68"/>
        <v>2</v>
      </c>
      <c r="BM53">
        <f t="shared" si="68"/>
        <v>3</v>
      </c>
      <c r="BN53">
        <f t="shared" si="68"/>
        <v>4</v>
      </c>
      <c r="BO53">
        <f t="shared" si="68"/>
        <v>5</v>
      </c>
      <c r="BP53">
        <f t="shared" si="68"/>
        <v>6</v>
      </c>
      <c r="BQ53">
        <f t="shared" si="68"/>
        <v>7</v>
      </c>
      <c r="BR53">
        <f t="shared" si="68"/>
        <v>1</v>
      </c>
      <c r="BS53">
        <f t="shared" si="68"/>
        <v>2</v>
      </c>
      <c r="BT53">
        <f t="shared" si="68"/>
        <v>3</v>
      </c>
      <c r="BU53">
        <f t="shared" si="68"/>
        <v>4</v>
      </c>
      <c r="BV53">
        <f t="shared" si="68"/>
        <v>5</v>
      </c>
      <c r="BW53">
        <f t="shared" si="68"/>
        <v>6</v>
      </c>
      <c r="BX53">
        <f t="shared" si="68"/>
        <v>7</v>
      </c>
      <c r="BY53">
        <f t="shared" si="68"/>
        <v>1</v>
      </c>
      <c r="BZ53">
        <f t="shared" si="68"/>
        <v>2</v>
      </c>
    </row>
    <row r="54" spans="1:78" ht="20.25" customHeight="1" x14ac:dyDescent="0.15">
      <c r="A54" s="49"/>
      <c r="B54" s="52" t="s">
        <v>42</v>
      </c>
      <c r="C54" s="50" t="str">
        <f>IFERROR(IF(AP54&lt;($Y$109/100),"×","○"),"")</f>
        <v/>
      </c>
      <c r="D54" s="81" t="s">
        <v>24</v>
      </c>
      <c r="E54" s="82"/>
      <c r="F54" s="83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88" t="s">
        <v>21</v>
      </c>
      <c r="AM54" s="89"/>
      <c r="AN54" s="89"/>
      <c r="AO54" s="89"/>
      <c r="AP54" s="79" t="e">
        <f t="shared" ref="AP54" si="69">AP53/AP52</f>
        <v>#DIV/0!</v>
      </c>
      <c r="AQ54" s="80"/>
      <c r="AR54">
        <f>IF(C54="×",1,0)</f>
        <v>0</v>
      </c>
    </row>
    <row r="55" spans="1:78" ht="20.25" customHeight="1" thickBot="1" x14ac:dyDescent="0.2">
      <c r="A55" s="54"/>
      <c r="B55" s="53" t="s">
        <v>43</v>
      </c>
      <c r="C55" s="51" t="str">
        <f>IF(AP55=0,"",IF(AP53&lt;AP55,"×","○"))</f>
        <v/>
      </c>
      <c r="D55" s="97" t="s">
        <v>25</v>
      </c>
      <c r="E55" s="98"/>
      <c r="F55" s="99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84" t="s">
        <v>33</v>
      </c>
      <c r="AM55" s="85"/>
      <c r="AN55" s="85"/>
      <c r="AO55" s="85"/>
      <c r="AP55" s="120">
        <f>COUNTIFS(G53:AK53,7,G55:AK55,"作")+COUNTIFS(G53:AK53,7,G55:AK55,"天")+COUNTIFS(G53:AK53,7,G55:AK55,"閉")+COUNTIFS(G53:AK53,1,G55:AK55,"作")+COUNTIFS(G53:AK53,1,G55:AK55,"天")+COUNTIFS(G53:AK53,1,G55:AK55,"閉")</f>
        <v>0</v>
      </c>
      <c r="AQ55" s="121"/>
      <c r="AR55">
        <f>IF(C55="×",1,0)</f>
        <v>0</v>
      </c>
      <c r="AS55">
        <f>IF(A52="","",IF(AR54=0,0,IF(AR55=0,0,1)))</f>
        <v>0</v>
      </c>
    </row>
    <row r="56" spans="1:78" ht="20.25" customHeight="1" x14ac:dyDescent="0.15">
      <c r="A56" s="73" t="str">
        <f>IF($E$5&lt;AV56,"",TEXT(EDATE($E$4,12),"ggge年m月"))</f>
        <v>令和7年4月</v>
      </c>
      <c r="B56" s="74"/>
      <c r="C56" s="75"/>
      <c r="D56" s="92" t="s">
        <v>7</v>
      </c>
      <c r="E56" s="93"/>
      <c r="F56" s="94"/>
      <c r="G56" s="5">
        <f>IF($E$4&gt;AV56,"",IF($E$5&lt;AV56,"",DAY(AV56)))</f>
        <v>1</v>
      </c>
      <c r="H56" s="5">
        <f>IF($E$4&gt;AW56,"",IF($E$5&lt;AW56,"",DAY(AW56)))</f>
        <v>2</v>
      </c>
      <c r="I56" s="5">
        <f t="shared" ref="I56" si="70">IF($E$4&gt;AX56,"",IF($E$5&lt;AX56,"",DAY(AX56)))</f>
        <v>3</v>
      </c>
      <c r="J56" s="5">
        <f t="shared" ref="J56" si="71">IF($E$4&gt;AY56,"",IF($E$5&lt;AY56,"",DAY(AY56)))</f>
        <v>4</v>
      </c>
      <c r="K56" s="5">
        <f t="shared" ref="K56" si="72">IF($E$4&gt;AZ56,"",IF($E$5&lt;AZ56,"",DAY(AZ56)))</f>
        <v>5</v>
      </c>
      <c r="L56" s="41">
        <f t="shared" ref="L56" si="73">IF($E$4&gt;BA56,"",IF($E$5&lt;BA56,"",DAY(BA56)))</f>
        <v>6</v>
      </c>
      <c r="M56" s="41">
        <f t="shared" ref="M56" si="74">IF($E$4&gt;BB56,"",IF($E$5&lt;BB56,"",DAY(BB56)))</f>
        <v>7</v>
      </c>
      <c r="N56" s="16">
        <f t="shared" ref="N56" si="75">IF($E$4&gt;BC56,"",IF($E$5&lt;BC56,"",DAY(BC56)))</f>
        <v>8</v>
      </c>
      <c r="O56" s="16">
        <f t="shared" ref="O56" si="76">IF($E$4&gt;BD56,"",IF($E$5&lt;BD56,"",DAY(BD56)))</f>
        <v>9</v>
      </c>
      <c r="P56" s="16">
        <f t="shared" ref="P56" si="77">IF($E$4&gt;BE56,"",IF($E$5&lt;BE56,"",DAY(BE56)))</f>
        <v>10</v>
      </c>
      <c r="Q56" s="16">
        <f t="shared" ref="Q56" si="78">IF($E$4&gt;BF56,"",IF($E$5&lt;BF56,"",DAY(BF56)))</f>
        <v>11</v>
      </c>
      <c r="R56" s="16">
        <f t="shared" ref="R56" si="79">IF($E$4&gt;BG56,"",IF($E$5&lt;BG56,"",DAY(BG56)))</f>
        <v>12</v>
      </c>
      <c r="S56" s="41">
        <f t="shared" ref="S56" si="80">IF($E$4&gt;BH56,"",IF($E$5&lt;BH56,"",DAY(BH56)))</f>
        <v>13</v>
      </c>
      <c r="T56" s="41">
        <f t="shared" ref="T56" si="81">IF($E$4&gt;BI56,"",IF($E$5&lt;BI56,"",DAY(BI56)))</f>
        <v>14</v>
      </c>
      <c r="U56" s="16">
        <f t="shared" ref="U56" si="82">IF($E$4&gt;BJ56,"",IF($E$5&lt;BJ56,"",DAY(BJ56)))</f>
        <v>15</v>
      </c>
      <c r="V56" s="16">
        <f t="shared" ref="V56" si="83">IF($E$4&gt;BK56,"",IF($E$5&lt;BK56,"",DAY(BK56)))</f>
        <v>16</v>
      </c>
      <c r="W56" s="16">
        <f t="shared" ref="W56" si="84">IF($E$4&gt;BL56,"",IF($E$5&lt;BL56,"",DAY(BL56)))</f>
        <v>17</v>
      </c>
      <c r="X56" s="16">
        <f t="shared" ref="X56" si="85">IF($E$4&gt;BM56,"",IF($E$5&lt;BM56,"",DAY(BM56)))</f>
        <v>18</v>
      </c>
      <c r="Y56" s="16">
        <f t="shared" ref="Y56" si="86">IF($E$4&gt;BN56,"",IF($E$5&lt;BN56,"",DAY(BN56)))</f>
        <v>19</v>
      </c>
      <c r="Z56" s="41">
        <f t="shared" ref="Z56" si="87">IF($E$4&gt;BO56,"",IF($E$5&lt;BO56,"",DAY(BO56)))</f>
        <v>20</v>
      </c>
      <c r="AA56" s="41">
        <f t="shared" ref="AA56" si="88">IF($E$4&gt;BP56,"",IF($E$5&lt;BP56,"",DAY(BP56)))</f>
        <v>21</v>
      </c>
      <c r="AB56" s="16">
        <f t="shared" ref="AB56" si="89">IF($E$4&gt;BQ56,"",IF($E$5&lt;BQ56,"",DAY(BQ56)))</f>
        <v>22</v>
      </c>
      <c r="AC56" s="16">
        <f t="shared" ref="AC56" si="90">IF($E$4&gt;BR56,"",IF($E$5&lt;BR56,"",DAY(BR56)))</f>
        <v>23</v>
      </c>
      <c r="AD56" s="16">
        <f t="shared" ref="AD56" si="91">IF($E$4&gt;BS56,"",IF($E$5&lt;BS56,"",DAY(BS56)))</f>
        <v>24</v>
      </c>
      <c r="AE56" s="16">
        <f t="shared" ref="AE56" si="92">IF($E$4&gt;BT56,"",IF($E$5&lt;BT56,"",DAY(BT56)))</f>
        <v>25</v>
      </c>
      <c r="AF56" s="16">
        <f t="shared" ref="AF56" si="93">IF($E$4&gt;BU56,"",IF($E$5&lt;BU56,"",DAY(BU56)))</f>
        <v>26</v>
      </c>
      <c r="AG56" s="41">
        <f t="shared" ref="AG56" si="94">IF($E$4&gt;BV56,"",IF($E$5&lt;BV56,"",DAY(BV56)))</f>
        <v>27</v>
      </c>
      <c r="AH56" s="41">
        <f t="shared" ref="AH56" si="95">IF($E$4&gt;BW56,"",IF($E$5&lt;BW56,"",DAY(BW56)))</f>
        <v>28</v>
      </c>
      <c r="AI56" s="41">
        <f>IF($E$4&gt;BX56,"",IF($E$5&lt;BX56,"",IF(MONTH(BW56)&lt;&gt;MONTH(BX56),"",DAY(BX56))))</f>
        <v>29</v>
      </c>
      <c r="AJ56" s="5">
        <f>IF($E$4&gt;BY56,"",IF($E$5&lt;BY56,"",IF(MONTH(BW56)&lt;&gt;MONTH(BY56),"",DAY(BY56))))</f>
        <v>30</v>
      </c>
      <c r="AK56" s="13" t="str">
        <f>IF($E$4&gt;BZ56,"",IF($E$5&lt;BZ56,"",IF(MONTH(BW56)&lt;&gt;MONTH(BZ56),"",DAY(BZ56))))</f>
        <v/>
      </c>
      <c r="AL56" s="88" t="s">
        <v>11</v>
      </c>
      <c r="AM56" s="89"/>
      <c r="AN56" s="89"/>
      <c r="AO56" s="89"/>
      <c r="AP56" s="95">
        <f>COUNTIF(G58:AK58,"工")+COUNTIF(G58:AK58,"休")+COUNTIFS(G58:AK58,"外",G59:AK59,"作")+COUNTIFS(G58:AK58,"外",G59:AK59,"天")+COUNTIFS(G58:AK58,"外",G59:AK59,"閉")</f>
        <v>0</v>
      </c>
      <c r="AQ56" s="96"/>
      <c r="AU56" s="42"/>
      <c r="AV56" s="45">
        <f>EDATE(AV52,1)</f>
        <v>45748</v>
      </c>
      <c r="AW56" s="45">
        <f>AV56+1</f>
        <v>45749</v>
      </c>
      <c r="AX56" s="45">
        <f t="shared" ref="AX56" si="96">AW56+1</f>
        <v>45750</v>
      </c>
      <c r="AY56" s="45">
        <f t="shared" ref="AY56" si="97">AX56+1</f>
        <v>45751</v>
      </c>
      <c r="AZ56" s="45">
        <f t="shared" ref="AZ56" si="98">AY56+1</f>
        <v>45752</v>
      </c>
      <c r="BA56" s="45">
        <f t="shared" ref="BA56" si="99">AZ56+1</f>
        <v>45753</v>
      </c>
      <c r="BB56" s="45">
        <f t="shared" ref="BB56" si="100">BA56+1</f>
        <v>45754</v>
      </c>
      <c r="BC56" s="45">
        <f t="shared" ref="BC56" si="101">BB56+1</f>
        <v>45755</v>
      </c>
      <c r="BD56" s="45">
        <f t="shared" ref="BD56" si="102">BC56+1</f>
        <v>45756</v>
      </c>
      <c r="BE56" s="45">
        <f t="shared" ref="BE56" si="103">BD56+1</f>
        <v>45757</v>
      </c>
      <c r="BF56" s="45">
        <f t="shared" ref="BF56" si="104">BE56+1</f>
        <v>45758</v>
      </c>
      <c r="BG56" s="45">
        <f t="shared" ref="BG56" si="105">BF56+1</f>
        <v>45759</v>
      </c>
      <c r="BH56" s="45">
        <f t="shared" ref="BH56" si="106">BG56+1</f>
        <v>45760</v>
      </c>
      <c r="BI56" s="45">
        <f t="shared" ref="BI56" si="107">BH56+1</f>
        <v>45761</v>
      </c>
      <c r="BJ56" s="45">
        <f t="shared" ref="BJ56" si="108">BI56+1</f>
        <v>45762</v>
      </c>
      <c r="BK56" s="45">
        <f t="shared" ref="BK56" si="109">BJ56+1</f>
        <v>45763</v>
      </c>
      <c r="BL56" s="45">
        <f t="shared" ref="BL56" si="110">BK56+1</f>
        <v>45764</v>
      </c>
      <c r="BM56" s="45">
        <f t="shared" ref="BM56" si="111">BL56+1</f>
        <v>45765</v>
      </c>
      <c r="BN56" s="45">
        <f t="shared" ref="BN56" si="112">BM56+1</f>
        <v>45766</v>
      </c>
      <c r="BO56" s="45">
        <f t="shared" ref="BO56" si="113">BN56+1</f>
        <v>45767</v>
      </c>
      <c r="BP56" s="45">
        <f t="shared" ref="BP56" si="114">BO56+1</f>
        <v>45768</v>
      </c>
      <c r="BQ56" s="45">
        <f t="shared" ref="BQ56" si="115">BP56+1</f>
        <v>45769</v>
      </c>
      <c r="BR56" s="45">
        <f t="shared" ref="BR56" si="116">BQ56+1</f>
        <v>45770</v>
      </c>
      <c r="BS56" s="45">
        <f t="shared" ref="BS56" si="117">BR56+1</f>
        <v>45771</v>
      </c>
      <c r="BT56" s="45">
        <f t="shared" ref="BT56" si="118">BS56+1</f>
        <v>45772</v>
      </c>
      <c r="BU56" s="45">
        <f t="shared" ref="BU56" si="119">BT56+1</f>
        <v>45773</v>
      </c>
      <c r="BV56" s="45">
        <f t="shared" ref="BV56" si="120">BU56+1</f>
        <v>45774</v>
      </c>
      <c r="BW56" s="45">
        <f t="shared" ref="BW56" si="121">BV56+1</f>
        <v>45775</v>
      </c>
      <c r="BX56" s="45">
        <f t="shared" ref="BX56" si="122">BW56+1</f>
        <v>45776</v>
      </c>
      <c r="BY56" s="45">
        <f t="shared" ref="BY56" si="123">BX56+1</f>
        <v>45777</v>
      </c>
      <c r="BZ56" s="45">
        <f t="shared" ref="BZ56" si="124">BY56+1</f>
        <v>45778</v>
      </c>
    </row>
    <row r="57" spans="1:78" ht="20.25" customHeight="1" x14ac:dyDescent="0.15">
      <c r="A57" s="76"/>
      <c r="B57" s="77"/>
      <c r="C57" s="78"/>
      <c r="D57" s="81" t="s">
        <v>6</v>
      </c>
      <c r="E57" s="82"/>
      <c r="F57" s="83"/>
      <c r="G57" s="43">
        <f>IF(G56="","",WEEKDAY(AV56))</f>
        <v>3</v>
      </c>
      <c r="H57" s="43">
        <f t="shared" ref="H57" si="125">IF(H56="","",WEEKDAY(AW56))</f>
        <v>4</v>
      </c>
      <c r="I57" s="43">
        <f t="shared" ref="I57" si="126">IF(I56="","",WEEKDAY(AX56))</f>
        <v>5</v>
      </c>
      <c r="J57" s="43">
        <f t="shared" ref="J57" si="127">IF(J56="","",WEEKDAY(AY56))</f>
        <v>6</v>
      </c>
      <c r="K57" s="43">
        <f t="shared" ref="K57" si="128">IF(K56="","",WEEKDAY(AZ56))</f>
        <v>7</v>
      </c>
      <c r="L57" s="47">
        <f t="shared" ref="L57" si="129">IF(L56="","",WEEKDAY(BA56))</f>
        <v>1</v>
      </c>
      <c r="M57" s="47">
        <f t="shared" ref="M57" si="130">IF(M56="","",WEEKDAY(BB56))</f>
        <v>2</v>
      </c>
      <c r="N57" s="43">
        <f t="shared" ref="N57" si="131">IF(N56="","",WEEKDAY(BC56))</f>
        <v>3</v>
      </c>
      <c r="O57" s="43">
        <f t="shared" ref="O57" si="132">IF(O56="","",WEEKDAY(BD56))</f>
        <v>4</v>
      </c>
      <c r="P57" s="43">
        <f t="shared" ref="P57" si="133">IF(P56="","",WEEKDAY(BE56))</f>
        <v>5</v>
      </c>
      <c r="Q57" s="43">
        <f t="shared" ref="Q57" si="134">IF(Q56="","",WEEKDAY(BF56))</f>
        <v>6</v>
      </c>
      <c r="R57" s="43">
        <f t="shared" ref="R57" si="135">IF(R56="","",WEEKDAY(BG56))</f>
        <v>7</v>
      </c>
      <c r="S57" s="47">
        <f t="shared" ref="S57" si="136">IF(S56="","",WEEKDAY(BH56))</f>
        <v>1</v>
      </c>
      <c r="T57" s="47">
        <f t="shared" ref="T57" si="137">IF(T56="","",WEEKDAY(BI56))</f>
        <v>2</v>
      </c>
      <c r="U57" s="43">
        <f t="shared" ref="U57" si="138">IF(U56="","",WEEKDAY(BJ56))</f>
        <v>3</v>
      </c>
      <c r="V57" s="43">
        <f t="shared" ref="V57" si="139">IF(V56="","",WEEKDAY(BK56))</f>
        <v>4</v>
      </c>
      <c r="W57" s="43">
        <f t="shared" ref="W57" si="140">IF(W56="","",WEEKDAY(BL56))</f>
        <v>5</v>
      </c>
      <c r="X57" s="43">
        <f t="shared" ref="X57" si="141">IF(X56="","",WEEKDAY(BM56))</f>
        <v>6</v>
      </c>
      <c r="Y57" s="43">
        <f t="shared" ref="Y57" si="142">IF(Y56="","",WEEKDAY(BN56))</f>
        <v>7</v>
      </c>
      <c r="Z57" s="47">
        <f t="shared" ref="Z57" si="143">IF(Z56="","",WEEKDAY(BO56))</f>
        <v>1</v>
      </c>
      <c r="AA57" s="47">
        <f t="shared" ref="AA57" si="144">IF(AA56="","",WEEKDAY(BP56))</f>
        <v>2</v>
      </c>
      <c r="AB57" s="43">
        <f t="shared" ref="AB57" si="145">IF(AB56="","",WEEKDAY(BQ56))</f>
        <v>3</v>
      </c>
      <c r="AC57" s="43">
        <f t="shared" ref="AC57" si="146">IF(AC56="","",WEEKDAY(BR56))</f>
        <v>4</v>
      </c>
      <c r="AD57" s="43">
        <f t="shared" ref="AD57" si="147">IF(AD56="","",WEEKDAY(BS56))</f>
        <v>5</v>
      </c>
      <c r="AE57" s="43">
        <f t="shared" ref="AE57" si="148">IF(AE56="","",WEEKDAY(BT56))</f>
        <v>6</v>
      </c>
      <c r="AF57" s="43">
        <f t="shared" ref="AF57" si="149">IF(AF56="","",WEEKDAY(BU56))</f>
        <v>7</v>
      </c>
      <c r="AG57" s="47">
        <f t="shared" ref="AG57" si="150">IF(AG56="","",WEEKDAY(BV56))</f>
        <v>1</v>
      </c>
      <c r="AH57" s="47">
        <f t="shared" ref="AH57" si="151">IF(AH56="","",WEEKDAY(BW56))</f>
        <v>2</v>
      </c>
      <c r="AI57" s="47">
        <f t="shared" ref="AI57" si="152">IF(AI56="","",WEEKDAY(BX56))</f>
        <v>3</v>
      </c>
      <c r="AJ57" s="43">
        <f t="shared" ref="AJ57" si="153">IF(AJ56="","",WEEKDAY(BY56))</f>
        <v>4</v>
      </c>
      <c r="AK57" s="46" t="str">
        <f t="shared" ref="AK57" si="154">IF(AK56="","",WEEKDAY(BZ56))</f>
        <v/>
      </c>
      <c r="AL57" s="88" t="s">
        <v>8</v>
      </c>
      <c r="AM57" s="89"/>
      <c r="AN57" s="89"/>
      <c r="AO57" s="89"/>
      <c r="AP57" s="90">
        <f t="shared" ref="AP57" si="155">COUNTIF(G59:AK59,"閉")+COUNTIF(G59:AK59,"天")</f>
        <v>0</v>
      </c>
      <c r="AQ57" s="91"/>
      <c r="AV57">
        <f>WEEKDAY(AV56)</f>
        <v>3</v>
      </c>
      <c r="AW57">
        <f>WEEKDAY(AW56)</f>
        <v>4</v>
      </c>
      <c r="AX57">
        <f t="shared" ref="AX57:BZ57" si="156">WEEKDAY(AX56)</f>
        <v>5</v>
      </c>
      <c r="AY57">
        <f t="shared" si="156"/>
        <v>6</v>
      </c>
      <c r="AZ57">
        <f t="shared" si="156"/>
        <v>7</v>
      </c>
      <c r="BA57">
        <f t="shared" si="156"/>
        <v>1</v>
      </c>
      <c r="BB57">
        <f t="shared" si="156"/>
        <v>2</v>
      </c>
      <c r="BC57">
        <f t="shared" si="156"/>
        <v>3</v>
      </c>
      <c r="BD57">
        <f t="shared" si="156"/>
        <v>4</v>
      </c>
      <c r="BE57">
        <f t="shared" si="156"/>
        <v>5</v>
      </c>
      <c r="BF57">
        <f t="shared" si="156"/>
        <v>6</v>
      </c>
      <c r="BG57">
        <f t="shared" si="156"/>
        <v>7</v>
      </c>
      <c r="BH57">
        <f t="shared" si="156"/>
        <v>1</v>
      </c>
      <c r="BI57">
        <f t="shared" si="156"/>
        <v>2</v>
      </c>
      <c r="BJ57">
        <f t="shared" si="156"/>
        <v>3</v>
      </c>
      <c r="BK57">
        <f t="shared" si="156"/>
        <v>4</v>
      </c>
      <c r="BL57">
        <f t="shared" si="156"/>
        <v>5</v>
      </c>
      <c r="BM57">
        <f t="shared" si="156"/>
        <v>6</v>
      </c>
      <c r="BN57">
        <f t="shared" si="156"/>
        <v>7</v>
      </c>
      <c r="BO57">
        <f t="shared" si="156"/>
        <v>1</v>
      </c>
      <c r="BP57">
        <f t="shared" si="156"/>
        <v>2</v>
      </c>
      <c r="BQ57">
        <f t="shared" si="156"/>
        <v>3</v>
      </c>
      <c r="BR57">
        <f t="shared" si="156"/>
        <v>4</v>
      </c>
      <c r="BS57">
        <f t="shared" si="156"/>
        <v>5</v>
      </c>
      <c r="BT57">
        <f t="shared" si="156"/>
        <v>6</v>
      </c>
      <c r="BU57">
        <f t="shared" si="156"/>
        <v>7</v>
      </c>
      <c r="BV57">
        <f t="shared" si="156"/>
        <v>1</v>
      </c>
      <c r="BW57">
        <f t="shared" si="156"/>
        <v>2</v>
      </c>
      <c r="BX57">
        <f t="shared" si="156"/>
        <v>3</v>
      </c>
      <c r="BY57">
        <f t="shared" si="156"/>
        <v>4</v>
      </c>
      <c r="BZ57">
        <f t="shared" si="156"/>
        <v>5</v>
      </c>
    </row>
    <row r="58" spans="1:78" ht="20.25" customHeight="1" x14ac:dyDescent="0.15">
      <c r="A58" s="49"/>
      <c r="B58" s="52" t="s">
        <v>42</v>
      </c>
      <c r="C58" s="50" t="str">
        <f>IFERROR(IF(AP58&lt;($Y$109/100),"×","○"),"")</f>
        <v/>
      </c>
      <c r="D58" s="81" t="s">
        <v>24</v>
      </c>
      <c r="E58" s="82"/>
      <c r="F58" s="83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88" t="s">
        <v>21</v>
      </c>
      <c r="AM58" s="89"/>
      <c r="AN58" s="89"/>
      <c r="AO58" s="89"/>
      <c r="AP58" s="79" t="e">
        <f t="shared" ref="AP58" si="157">AP57/AP56</f>
        <v>#DIV/0!</v>
      </c>
      <c r="AQ58" s="80"/>
      <c r="AR58">
        <f>IF(C58="×",1,0)</f>
        <v>0</v>
      </c>
    </row>
    <row r="59" spans="1:78" ht="20.25" customHeight="1" thickBot="1" x14ac:dyDescent="0.2">
      <c r="A59" s="54"/>
      <c r="B59" s="53" t="s">
        <v>43</v>
      </c>
      <c r="C59" s="51" t="str">
        <f>IF(AP59=0,"",IF(AP57&lt;AP59,"×","○"))</f>
        <v/>
      </c>
      <c r="D59" s="97" t="s">
        <v>25</v>
      </c>
      <c r="E59" s="98"/>
      <c r="F59" s="99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2"/>
      <c r="AL59" s="84" t="s">
        <v>33</v>
      </c>
      <c r="AM59" s="85"/>
      <c r="AN59" s="85"/>
      <c r="AO59" s="85"/>
      <c r="AP59" s="120">
        <f>COUNTIFS(G57:AK57,7,G59:AK59,"作")+COUNTIFS(G57:AK57,7,G59:AK59,"天")+COUNTIFS(G57:AK57,7,G59:AK59,"閉")+COUNTIFS(G57:AK57,1,G59:AK59,"作")+COUNTIFS(G57:AK57,1,G59:AK59,"天")+COUNTIFS(G57:AK57,1,G59:AK59,"閉")</f>
        <v>0</v>
      </c>
      <c r="AQ59" s="121"/>
      <c r="AR59">
        <f>IF(C59="×",1,0)</f>
        <v>0</v>
      </c>
      <c r="AS59">
        <f>IF(A56="","",IF(AR58=0,0,IF(AR59=0,0,1)))</f>
        <v>0</v>
      </c>
    </row>
    <row r="60" spans="1:78" ht="20.25" customHeight="1" x14ac:dyDescent="0.15">
      <c r="A60" s="73" t="str">
        <f>IF($E$5&lt;AV60,"",TEXT(EDATE($E$4,13),"ggge年m月"))</f>
        <v>令和7年5月</v>
      </c>
      <c r="B60" s="74"/>
      <c r="C60" s="75"/>
      <c r="D60" s="92" t="s">
        <v>7</v>
      </c>
      <c r="E60" s="93"/>
      <c r="F60" s="94"/>
      <c r="G60" s="5">
        <f>IF($E$4&gt;AV60,"",IF($E$5&lt;AV60,"",DAY(AV60)))</f>
        <v>1</v>
      </c>
      <c r="H60" s="5">
        <f>IF($E$4&gt;AW60,"",IF($E$5&lt;AW60,"",DAY(AW60)))</f>
        <v>2</v>
      </c>
      <c r="I60" s="5">
        <f t="shared" ref="I60" si="158">IF($E$4&gt;AX60,"",IF($E$5&lt;AX60,"",DAY(AX60)))</f>
        <v>3</v>
      </c>
      <c r="J60" s="5">
        <f t="shared" ref="J60" si="159">IF($E$4&gt;AY60,"",IF($E$5&lt;AY60,"",DAY(AY60)))</f>
        <v>4</v>
      </c>
      <c r="K60" s="5">
        <f t="shared" ref="K60" si="160">IF($E$4&gt;AZ60,"",IF($E$5&lt;AZ60,"",DAY(AZ60)))</f>
        <v>5</v>
      </c>
      <c r="L60" s="41">
        <f t="shared" ref="L60" si="161">IF($E$4&gt;BA60,"",IF($E$5&lt;BA60,"",DAY(BA60)))</f>
        <v>6</v>
      </c>
      <c r="M60" s="41">
        <f t="shared" ref="M60" si="162">IF($E$4&gt;BB60,"",IF($E$5&lt;BB60,"",DAY(BB60)))</f>
        <v>7</v>
      </c>
      <c r="N60" s="16">
        <f t="shared" ref="N60" si="163">IF($E$4&gt;BC60,"",IF($E$5&lt;BC60,"",DAY(BC60)))</f>
        <v>8</v>
      </c>
      <c r="O60" s="16">
        <f t="shared" ref="O60" si="164">IF($E$4&gt;BD60,"",IF($E$5&lt;BD60,"",DAY(BD60)))</f>
        <v>9</v>
      </c>
      <c r="P60" s="16">
        <f t="shared" ref="P60" si="165">IF($E$4&gt;BE60,"",IF($E$5&lt;BE60,"",DAY(BE60)))</f>
        <v>10</v>
      </c>
      <c r="Q60" s="16">
        <f t="shared" ref="Q60" si="166">IF($E$4&gt;BF60,"",IF($E$5&lt;BF60,"",DAY(BF60)))</f>
        <v>11</v>
      </c>
      <c r="R60" s="16">
        <f t="shared" ref="R60" si="167">IF($E$4&gt;BG60,"",IF($E$5&lt;BG60,"",DAY(BG60)))</f>
        <v>12</v>
      </c>
      <c r="S60" s="41">
        <f t="shared" ref="S60" si="168">IF($E$4&gt;BH60,"",IF($E$5&lt;BH60,"",DAY(BH60)))</f>
        <v>13</v>
      </c>
      <c r="T60" s="41">
        <f t="shared" ref="T60" si="169">IF($E$4&gt;BI60,"",IF($E$5&lt;BI60,"",DAY(BI60)))</f>
        <v>14</v>
      </c>
      <c r="U60" s="16">
        <f t="shared" ref="U60" si="170">IF($E$4&gt;BJ60,"",IF($E$5&lt;BJ60,"",DAY(BJ60)))</f>
        <v>15</v>
      </c>
      <c r="V60" s="16">
        <f t="shared" ref="V60" si="171">IF($E$4&gt;BK60,"",IF($E$5&lt;BK60,"",DAY(BK60)))</f>
        <v>16</v>
      </c>
      <c r="W60" s="16">
        <f t="shared" ref="W60" si="172">IF($E$4&gt;BL60,"",IF($E$5&lt;BL60,"",DAY(BL60)))</f>
        <v>17</v>
      </c>
      <c r="X60" s="16">
        <f t="shared" ref="X60" si="173">IF($E$4&gt;BM60,"",IF($E$5&lt;BM60,"",DAY(BM60)))</f>
        <v>18</v>
      </c>
      <c r="Y60" s="16">
        <f t="shared" ref="Y60" si="174">IF($E$4&gt;BN60,"",IF($E$5&lt;BN60,"",DAY(BN60)))</f>
        <v>19</v>
      </c>
      <c r="Z60" s="41">
        <f t="shared" ref="Z60" si="175">IF($E$4&gt;BO60,"",IF($E$5&lt;BO60,"",DAY(BO60)))</f>
        <v>20</v>
      </c>
      <c r="AA60" s="41">
        <f t="shared" ref="AA60" si="176">IF($E$4&gt;BP60,"",IF($E$5&lt;BP60,"",DAY(BP60)))</f>
        <v>21</v>
      </c>
      <c r="AB60" s="16">
        <f t="shared" ref="AB60" si="177">IF($E$4&gt;BQ60,"",IF($E$5&lt;BQ60,"",DAY(BQ60)))</f>
        <v>22</v>
      </c>
      <c r="AC60" s="16">
        <f t="shared" ref="AC60" si="178">IF($E$4&gt;BR60,"",IF($E$5&lt;BR60,"",DAY(BR60)))</f>
        <v>23</v>
      </c>
      <c r="AD60" s="16">
        <f t="shared" ref="AD60" si="179">IF($E$4&gt;BS60,"",IF($E$5&lt;BS60,"",DAY(BS60)))</f>
        <v>24</v>
      </c>
      <c r="AE60" s="16">
        <f t="shared" ref="AE60" si="180">IF($E$4&gt;BT60,"",IF($E$5&lt;BT60,"",DAY(BT60)))</f>
        <v>25</v>
      </c>
      <c r="AF60" s="16">
        <f t="shared" ref="AF60" si="181">IF($E$4&gt;BU60,"",IF($E$5&lt;BU60,"",DAY(BU60)))</f>
        <v>26</v>
      </c>
      <c r="AG60" s="41">
        <f t="shared" ref="AG60" si="182">IF($E$4&gt;BV60,"",IF($E$5&lt;BV60,"",DAY(BV60)))</f>
        <v>27</v>
      </c>
      <c r="AH60" s="41">
        <f t="shared" ref="AH60" si="183">IF($E$4&gt;BW60,"",IF($E$5&lt;BW60,"",DAY(BW60)))</f>
        <v>28</v>
      </c>
      <c r="AI60" s="41">
        <f>IF($E$4&gt;BX60,"",IF($E$5&lt;BX60,"",IF(MONTH(BW60)&lt;&gt;MONTH(BX60),"",DAY(BX60))))</f>
        <v>29</v>
      </c>
      <c r="AJ60" s="5">
        <f>IF($E$4&gt;BY60,"",IF($E$5&lt;BY60,"",IF(MONTH(BW60)&lt;&gt;MONTH(BY60),"",DAY(BY60))))</f>
        <v>30</v>
      </c>
      <c r="AK60" s="13">
        <f>IF($E$4&gt;BZ60,"",IF($E$5&lt;BZ60,"",IF(MONTH(BW60)&lt;&gt;MONTH(BZ60),"",DAY(BZ60))))</f>
        <v>31</v>
      </c>
      <c r="AL60" s="88" t="s">
        <v>11</v>
      </c>
      <c r="AM60" s="89"/>
      <c r="AN60" s="89"/>
      <c r="AO60" s="89"/>
      <c r="AP60" s="95">
        <f>COUNTIF(G62:AK62,"工")+COUNTIF(G62:AK62,"休")+COUNTIFS(G62:AK62,"外",G63:AK63,"作")+COUNTIFS(G62:AK62,"外",G63:AK63,"天")+COUNTIFS(G62:AK62,"外",G63:AK63,"閉")</f>
        <v>0</v>
      </c>
      <c r="AQ60" s="96"/>
      <c r="AU60" s="42"/>
      <c r="AV60" s="45">
        <f>EDATE(AV56,1)</f>
        <v>45778</v>
      </c>
      <c r="AW60" s="45">
        <f>AV60+1</f>
        <v>45779</v>
      </c>
      <c r="AX60" s="45">
        <f t="shared" ref="AX60" si="184">AW60+1</f>
        <v>45780</v>
      </c>
      <c r="AY60" s="45">
        <f t="shared" ref="AY60" si="185">AX60+1</f>
        <v>45781</v>
      </c>
      <c r="AZ60" s="45">
        <f t="shared" ref="AZ60" si="186">AY60+1</f>
        <v>45782</v>
      </c>
      <c r="BA60" s="45">
        <f t="shared" ref="BA60" si="187">AZ60+1</f>
        <v>45783</v>
      </c>
      <c r="BB60" s="45">
        <f t="shared" ref="BB60" si="188">BA60+1</f>
        <v>45784</v>
      </c>
      <c r="BC60" s="45">
        <f t="shared" ref="BC60" si="189">BB60+1</f>
        <v>45785</v>
      </c>
      <c r="BD60" s="45">
        <f t="shared" ref="BD60" si="190">BC60+1</f>
        <v>45786</v>
      </c>
      <c r="BE60" s="45">
        <f t="shared" ref="BE60" si="191">BD60+1</f>
        <v>45787</v>
      </c>
      <c r="BF60" s="45">
        <f t="shared" ref="BF60" si="192">BE60+1</f>
        <v>45788</v>
      </c>
      <c r="BG60" s="45">
        <f t="shared" ref="BG60" si="193">BF60+1</f>
        <v>45789</v>
      </c>
      <c r="BH60" s="45">
        <f t="shared" ref="BH60" si="194">BG60+1</f>
        <v>45790</v>
      </c>
      <c r="BI60" s="45">
        <f t="shared" ref="BI60" si="195">BH60+1</f>
        <v>45791</v>
      </c>
      <c r="BJ60" s="45">
        <f t="shared" ref="BJ60" si="196">BI60+1</f>
        <v>45792</v>
      </c>
      <c r="BK60" s="45">
        <f t="shared" ref="BK60" si="197">BJ60+1</f>
        <v>45793</v>
      </c>
      <c r="BL60" s="45">
        <f t="shared" ref="BL60" si="198">BK60+1</f>
        <v>45794</v>
      </c>
      <c r="BM60" s="45">
        <f t="shared" ref="BM60" si="199">BL60+1</f>
        <v>45795</v>
      </c>
      <c r="BN60" s="45">
        <f t="shared" ref="BN60" si="200">BM60+1</f>
        <v>45796</v>
      </c>
      <c r="BO60" s="45">
        <f t="shared" ref="BO60" si="201">BN60+1</f>
        <v>45797</v>
      </c>
      <c r="BP60" s="45">
        <f t="shared" ref="BP60" si="202">BO60+1</f>
        <v>45798</v>
      </c>
      <c r="BQ60" s="45">
        <f t="shared" ref="BQ60" si="203">BP60+1</f>
        <v>45799</v>
      </c>
      <c r="BR60" s="45">
        <f t="shared" ref="BR60" si="204">BQ60+1</f>
        <v>45800</v>
      </c>
      <c r="BS60" s="45">
        <f t="shared" ref="BS60" si="205">BR60+1</f>
        <v>45801</v>
      </c>
      <c r="BT60" s="45">
        <f t="shared" ref="BT60" si="206">BS60+1</f>
        <v>45802</v>
      </c>
      <c r="BU60" s="45">
        <f t="shared" ref="BU60" si="207">BT60+1</f>
        <v>45803</v>
      </c>
      <c r="BV60" s="45">
        <f t="shared" ref="BV60" si="208">BU60+1</f>
        <v>45804</v>
      </c>
      <c r="BW60" s="45">
        <f t="shared" ref="BW60" si="209">BV60+1</f>
        <v>45805</v>
      </c>
      <c r="BX60" s="45">
        <f t="shared" ref="BX60" si="210">BW60+1</f>
        <v>45806</v>
      </c>
      <c r="BY60" s="45">
        <f t="shared" ref="BY60" si="211">BX60+1</f>
        <v>45807</v>
      </c>
      <c r="BZ60" s="45">
        <f t="shared" ref="BZ60" si="212">BY60+1</f>
        <v>45808</v>
      </c>
    </row>
    <row r="61" spans="1:78" ht="20.25" customHeight="1" x14ac:dyDescent="0.15">
      <c r="A61" s="76"/>
      <c r="B61" s="77"/>
      <c r="C61" s="78"/>
      <c r="D61" s="81" t="s">
        <v>6</v>
      </c>
      <c r="E61" s="82"/>
      <c r="F61" s="83"/>
      <c r="G61" s="43">
        <f>IF(G60="","",WEEKDAY(AV60))</f>
        <v>5</v>
      </c>
      <c r="H61" s="43">
        <f t="shared" ref="H61" si="213">IF(H60="","",WEEKDAY(AW60))</f>
        <v>6</v>
      </c>
      <c r="I61" s="43">
        <f t="shared" ref="I61" si="214">IF(I60="","",WEEKDAY(AX60))</f>
        <v>7</v>
      </c>
      <c r="J61" s="43">
        <f t="shared" ref="J61" si="215">IF(J60="","",WEEKDAY(AY60))</f>
        <v>1</v>
      </c>
      <c r="K61" s="43">
        <f t="shared" ref="K61" si="216">IF(K60="","",WEEKDAY(AZ60))</f>
        <v>2</v>
      </c>
      <c r="L61" s="47">
        <f t="shared" ref="L61" si="217">IF(L60="","",WEEKDAY(BA60))</f>
        <v>3</v>
      </c>
      <c r="M61" s="47">
        <f t="shared" ref="M61" si="218">IF(M60="","",WEEKDAY(BB60))</f>
        <v>4</v>
      </c>
      <c r="N61" s="43">
        <f t="shared" ref="N61" si="219">IF(N60="","",WEEKDAY(BC60))</f>
        <v>5</v>
      </c>
      <c r="O61" s="43">
        <f t="shared" ref="O61" si="220">IF(O60="","",WEEKDAY(BD60))</f>
        <v>6</v>
      </c>
      <c r="P61" s="43">
        <f t="shared" ref="P61" si="221">IF(P60="","",WEEKDAY(BE60))</f>
        <v>7</v>
      </c>
      <c r="Q61" s="43">
        <f t="shared" ref="Q61" si="222">IF(Q60="","",WEEKDAY(BF60))</f>
        <v>1</v>
      </c>
      <c r="R61" s="43">
        <f t="shared" ref="R61" si="223">IF(R60="","",WEEKDAY(BG60))</f>
        <v>2</v>
      </c>
      <c r="S61" s="47">
        <f t="shared" ref="S61" si="224">IF(S60="","",WEEKDAY(BH60))</f>
        <v>3</v>
      </c>
      <c r="T61" s="47">
        <f t="shared" ref="T61" si="225">IF(T60="","",WEEKDAY(BI60))</f>
        <v>4</v>
      </c>
      <c r="U61" s="43">
        <f t="shared" ref="U61" si="226">IF(U60="","",WEEKDAY(BJ60))</f>
        <v>5</v>
      </c>
      <c r="V61" s="43">
        <f t="shared" ref="V61" si="227">IF(V60="","",WEEKDAY(BK60))</f>
        <v>6</v>
      </c>
      <c r="W61" s="43">
        <f t="shared" ref="W61" si="228">IF(W60="","",WEEKDAY(BL60))</f>
        <v>7</v>
      </c>
      <c r="X61" s="43">
        <f t="shared" ref="X61" si="229">IF(X60="","",WEEKDAY(BM60))</f>
        <v>1</v>
      </c>
      <c r="Y61" s="43">
        <f t="shared" ref="Y61" si="230">IF(Y60="","",WEEKDAY(BN60))</f>
        <v>2</v>
      </c>
      <c r="Z61" s="47">
        <f t="shared" ref="Z61" si="231">IF(Z60="","",WEEKDAY(BO60))</f>
        <v>3</v>
      </c>
      <c r="AA61" s="47">
        <f t="shared" ref="AA61" si="232">IF(AA60="","",WEEKDAY(BP60))</f>
        <v>4</v>
      </c>
      <c r="AB61" s="43">
        <f t="shared" ref="AB61" si="233">IF(AB60="","",WEEKDAY(BQ60))</f>
        <v>5</v>
      </c>
      <c r="AC61" s="43">
        <f t="shared" ref="AC61" si="234">IF(AC60="","",WEEKDAY(BR60))</f>
        <v>6</v>
      </c>
      <c r="AD61" s="43">
        <f t="shared" ref="AD61" si="235">IF(AD60="","",WEEKDAY(BS60))</f>
        <v>7</v>
      </c>
      <c r="AE61" s="43">
        <f t="shared" ref="AE61" si="236">IF(AE60="","",WEEKDAY(BT60))</f>
        <v>1</v>
      </c>
      <c r="AF61" s="43">
        <f t="shared" ref="AF61" si="237">IF(AF60="","",WEEKDAY(BU60))</f>
        <v>2</v>
      </c>
      <c r="AG61" s="47">
        <f t="shared" ref="AG61" si="238">IF(AG60="","",WEEKDAY(BV60))</f>
        <v>3</v>
      </c>
      <c r="AH61" s="47">
        <f t="shared" ref="AH61" si="239">IF(AH60="","",WEEKDAY(BW60))</f>
        <v>4</v>
      </c>
      <c r="AI61" s="47">
        <f t="shared" ref="AI61" si="240">IF(AI60="","",WEEKDAY(BX60))</f>
        <v>5</v>
      </c>
      <c r="AJ61" s="43">
        <f t="shared" ref="AJ61" si="241">IF(AJ60="","",WEEKDAY(BY60))</f>
        <v>6</v>
      </c>
      <c r="AK61" s="46">
        <f t="shared" ref="AK61" si="242">IF(AK60="","",WEEKDAY(BZ60))</f>
        <v>7</v>
      </c>
      <c r="AL61" s="88" t="s">
        <v>8</v>
      </c>
      <c r="AM61" s="89"/>
      <c r="AN61" s="89"/>
      <c r="AO61" s="89"/>
      <c r="AP61" s="90">
        <f t="shared" ref="AP61" si="243">COUNTIF(G63:AK63,"閉")+COUNTIF(G63:AK63,"天")</f>
        <v>0</v>
      </c>
      <c r="AQ61" s="91"/>
      <c r="AV61">
        <f>WEEKDAY(AV60)</f>
        <v>5</v>
      </c>
      <c r="AW61">
        <f>WEEKDAY(AW60)</f>
        <v>6</v>
      </c>
      <c r="AX61">
        <f t="shared" ref="AX61:BZ61" si="244">WEEKDAY(AX60)</f>
        <v>7</v>
      </c>
      <c r="AY61">
        <f t="shared" si="244"/>
        <v>1</v>
      </c>
      <c r="AZ61">
        <f t="shared" si="244"/>
        <v>2</v>
      </c>
      <c r="BA61">
        <f t="shared" si="244"/>
        <v>3</v>
      </c>
      <c r="BB61">
        <f t="shared" si="244"/>
        <v>4</v>
      </c>
      <c r="BC61">
        <f t="shared" si="244"/>
        <v>5</v>
      </c>
      <c r="BD61">
        <f t="shared" si="244"/>
        <v>6</v>
      </c>
      <c r="BE61">
        <f t="shared" si="244"/>
        <v>7</v>
      </c>
      <c r="BF61">
        <f t="shared" si="244"/>
        <v>1</v>
      </c>
      <c r="BG61">
        <f t="shared" si="244"/>
        <v>2</v>
      </c>
      <c r="BH61">
        <f t="shared" si="244"/>
        <v>3</v>
      </c>
      <c r="BI61">
        <f t="shared" si="244"/>
        <v>4</v>
      </c>
      <c r="BJ61">
        <f t="shared" si="244"/>
        <v>5</v>
      </c>
      <c r="BK61">
        <f t="shared" si="244"/>
        <v>6</v>
      </c>
      <c r="BL61">
        <f t="shared" si="244"/>
        <v>7</v>
      </c>
      <c r="BM61">
        <f t="shared" si="244"/>
        <v>1</v>
      </c>
      <c r="BN61">
        <f t="shared" si="244"/>
        <v>2</v>
      </c>
      <c r="BO61">
        <f t="shared" si="244"/>
        <v>3</v>
      </c>
      <c r="BP61">
        <f t="shared" si="244"/>
        <v>4</v>
      </c>
      <c r="BQ61">
        <f t="shared" si="244"/>
        <v>5</v>
      </c>
      <c r="BR61">
        <f t="shared" si="244"/>
        <v>6</v>
      </c>
      <c r="BS61">
        <f t="shared" si="244"/>
        <v>7</v>
      </c>
      <c r="BT61">
        <f t="shared" si="244"/>
        <v>1</v>
      </c>
      <c r="BU61">
        <f t="shared" si="244"/>
        <v>2</v>
      </c>
      <c r="BV61">
        <f t="shared" si="244"/>
        <v>3</v>
      </c>
      <c r="BW61">
        <f t="shared" si="244"/>
        <v>4</v>
      </c>
      <c r="BX61">
        <f t="shared" si="244"/>
        <v>5</v>
      </c>
      <c r="BY61">
        <f t="shared" si="244"/>
        <v>6</v>
      </c>
      <c r="BZ61">
        <f t="shared" si="244"/>
        <v>7</v>
      </c>
    </row>
    <row r="62" spans="1:78" ht="20.25" customHeight="1" x14ac:dyDescent="0.15">
      <c r="A62" s="49"/>
      <c r="B62" s="52" t="s">
        <v>42</v>
      </c>
      <c r="C62" s="50" t="str">
        <f>IFERROR(IF(AP62&lt;($Y$109/100),"×","○"),"")</f>
        <v/>
      </c>
      <c r="D62" s="81" t="s">
        <v>24</v>
      </c>
      <c r="E62" s="82"/>
      <c r="F62" s="83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88" t="s">
        <v>21</v>
      </c>
      <c r="AM62" s="89"/>
      <c r="AN62" s="89"/>
      <c r="AO62" s="89"/>
      <c r="AP62" s="79" t="e">
        <f t="shared" ref="AP62" si="245">AP61/AP60</f>
        <v>#DIV/0!</v>
      </c>
      <c r="AQ62" s="80"/>
      <c r="AR62">
        <f>IF(C62="×",1,0)</f>
        <v>0</v>
      </c>
    </row>
    <row r="63" spans="1:78" ht="20.25" customHeight="1" thickBot="1" x14ac:dyDescent="0.2">
      <c r="A63" s="54"/>
      <c r="B63" s="53" t="s">
        <v>43</v>
      </c>
      <c r="C63" s="51" t="str">
        <f>IF(AP63=0,"",IF(AP61&lt;AP63,"×","○"))</f>
        <v/>
      </c>
      <c r="D63" s="97" t="s">
        <v>25</v>
      </c>
      <c r="E63" s="98"/>
      <c r="F63" s="99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2"/>
      <c r="AL63" s="84" t="s">
        <v>33</v>
      </c>
      <c r="AM63" s="85"/>
      <c r="AN63" s="85"/>
      <c r="AO63" s="85"/>
      <c r="AP63" s="120">
        <f>COUNTIFS(G61:AK61,7,G63:AK63,"作")+COUNTIFS(G61:AK61,7,G63:AK63,"天")+COUNTIFS(G61:AK61,7,G63:AK63,"閉")+COUNTIFS(G61:AK61,1,G63:AK63,"作")+COUNTIFS(G61:AK61,1,G63:AK63,"天")+COUNTIFS(G61:AK61,1,G63:AK63,"閉")</f>
        <v>0</v>
      </c>
      <c r="AQ63" s="121"/>
      <c r="AR63">
        <f>IF(C63="×",1,0)</f>
        <v>0</v>
      </c>
      <c r="AS63">
        <f>IF(A60="","",IF(AR62=0,0,IF(AR63=0,0,1)))</f>
        <v>0</v>
      </c>
    </row>
    <row r="64" spans="1:78" ht="20.25" customHeight="1" x14ac:dyDescent="0.15">
      <c r="A64" s="73" t="str">
        <f>IF($E$5&lt;AV64,"",TEXT(EDATE($E$4,14),"ggge年m月"))</f>
        <v>令和7年6月</v>
      </c>
      <c r="B64" s="74"/>
      <c r="C64" s="75"/>
      <c r="D64" s="92" t="s">
        <v>7</v>
      </c>
      <c r="E64" s="93"/>
      <c r="F64" s="94"/>
      <c r="G64" s="5">
        <f>IF($E$4&gt;AV64,"",IF($E$5&lt;AV64,"",DAY(AV64)))</f>
        <v>1</v>
      </c>
      <c r="H64" s="5">
        <f>IF($E$4&gt;AW64,"",IF($E$5&lt;AW64,"",DAY(AW64)))</f>
        <v>2</v>
      </c>
      <c r="I64" s="5">
        <f t="shared" ref="I64" si="246">IF($E$4&gt;AX64,"",IF($E$5&lt;AX64,"",DAY(AX64)))</f>
        <v>3</v>
      </c>
      <c r="J64" s="5">
        <f t="shared" ref="J64" si="247">IF($E$4&gt;AY64,"",IF($E$5&lt;AY64,"",DAY(AY64)))</f>
        <v>4</v>
      </c>
      <c r="K64" s="5">
        <f t="shared" ref="K64" si="248">IF($E$4&gt;AZ64,"",IF($E$5&lt;AZ64,"",DAY(AZ64)))</f>
        <v>5</v>
      </c>
      <c r="L64" s="41">
        <f t="shared" ref="L64" si="249">IF($E$4&gt;BA64,"",IF($E$5&lt;BA64,"",DAY(BA64)))</f>
        <v>6</v>
      </c>
      <c r="M64" s="41">
        <f t="shared" ref="M64" si="250">IF($E$4&gt;BB64,"",IF($E$5&lt;BB64,"",DAY(BB64)))</f>
        <v>7</v>
      </c>
      <c r="N64" s="16">
        <f t="shared" ref="N64" si="251">IF($E$4&gt;BC64,"",IF($E$5&lt;BC64,"",DAY(BC64)))</f>
        <v>8</v>
      </c>
      <c r="O64" s="16">
        <f t="shared" ref="O64" si="252">IF($E$4&gt;BD64,"",IF($E$5&lt;BD64,"",DAY(BD64)))</f>
        <v>9</v>
      </c>
      <c r="P64" s="16">
        <f t="shared" ref="P64" si="253">IF($E$4&gt;BE64,"",IF($E$5&lt;BE64,"",DAY(BE64)))</f>
        <v>10</v>
      </c>
      <c r="Q64" s="16">
        <f t="shared" ref="Q64" si="254">IF($E$4&gt;BF64,"",IF($E$5&lt;BF64,"",DAY(BF64)))</f>
        <v>11</v>
      </c>
      <c r="R64" s="16">
        <f t="shared" ref="R64" si="255">IF($E$4&gt;BG64,"",IF($E$5&lt;BG64,"",DAY(BG64)))</f>
        <v>12</v>
      </c>
      <c r="S64" s="41">
        <f t="shared" ref="S64" si="256">IF($E$4&gt;BH64,"",IF($E$5&lt;BH64,"",DAY(BH64)))</f>
        <v>13</v>
      </c>
      <c r="T64" s="41">
        <f t="shared" ref="T64" si="257">IF($E$4&gt;BI64,"",IF($E$5&lt;BI64,"",DAY(BI64)))</f>
        <v>14</v>
      </c>
      <c r="U64" s="16">
        <f t="shared" ref="U64" si="258">IF($E$4&gt;BJ64,"",IF($E$5&lt;BJ64,"",DAY(BJ64)))</f>
        <v>15</v>
      </c>
      <c r="V64" s="16">
        <f t="shared" ref="V64" si="259">IF($E$4&gt;BK64,"",IF($E$5&lt;BK64,"",DAY(BK64)))</f>
        <v>16</v>
      </c>
      <c r="W64" s="16">
        <f t="shared" ref="W64" si="260">IF($E$4&gt;BL64,"",IF($E$5&lt;BL64,"",DAY(BL64)))</f>
        <v>17</v>
      </c>
      <c r="X64" s="16">
        <f t="shared" ref="X64" si="261">IF($E$4&gt;BM64,"",IF($E$5&lt;BM64,"",DAY(BM64)))</f>
        <v>18</v>
      </c>
      <c r="Y64" s="16">
        <f t="shared" ref="Y64" si="262">IF($E$4&gt;BN64,"",IF($E$5&lt;BN64,"",DAY(BN64)))</f>
        <v>19</v>
      </c>
      <c r="Z64" s="41">
        <f t="shared" ref="Z64" si="263">IF($E$4&gt;BO64,"",IF($E$5&lt;BO64,"",DAY(BO64)))</f>
        <v>20</v>
      </c>
      <c r="AA64" s="41">
        <f t="shared" ref="AA64" si="264">IF($E$4&gt;BP64,"",IF($E$5&lt;BP64,"",DAY(BP64)))</f>
        <v>21</v>
      </c>
      <c r="AB64" s="16">
        <f t="shared" ref="AB64" si="265">IF($E$4&gt;BQ64,"",IF($E$5&lt;BQ64,"",DAY(BQ64)))</f>
        <v>22</v>
      </c>
      <c r="AC64" s="16">
        <f t="shared" ref="AC64" si="266">IF($E$4&gt;BR64,"",IF($E$5&lt;BR64,"",DAY(BR64)))</f>
        <v>23</v>
      </c>
      <c r="AD64" s="16">
        <f t="shared" ref="AD64" si="267">IF($E$4&gt;BS64,"",IF($E$5&lt;BS64,"",DAY(BS64)))</f>
        <v>24</v>
      </c>
      <c r="AE64" s="16">
        <f t="shared" ref="AE64" si="268">IF($E$4&gt;BT64,"",IF($E$5&lt;BT64,"",DAY(BT64)))</f>
        <v>25</v>
      </c>
      <c r="AF64" s="16">
        <f t="shared" ref="AF64" si="269">IF($E$4&gt;BU64,"",IF($E$5&lt;BU64,"",DAY(BU64)))</f>
        <v>26</v>
      </c>
      <c r="AG64" s="41">
        <f t="shared" ref="AG64" si="270">IF($E$4&gt;BV64,"",IF($E$5&lt;BV64,"",DAY(BV64)))</f>
        <v>27</v>
      </c>
      <c r="AH64" s="41">
        <f t="shared" ref="AH64" si="271">IF($E$4&gt;BW64,"",IF($E$5&lt;BW64,"",DAY(BW64)))</f>
        <v>28</v>
      </c>
      <c r="AI64" s="41">
        <f>IF($E$4&gt;BX64,"",IF($E$5&lt;BX64,"",IF(MONTH(BW64)&lt;&gt;MONTH(BX64),"",DAY(BX64))))</f>
        <v>29</v>
      </c>
      <c r="AJ64" s="5">
        <f>IF($E$4&gt;BY64,"",IF($E$5&lt;BY64,"",IF(MONTH(BW64)&lt;&gt;MONTH(BY64),"",DAY(BY64))))</f>
        <v>30</v>
      </c>
      <c r="AK64" s="13" t="str">
        <f>IF($E$4&gt;BZ64,"",IF($E$5&lt;BZ64,"",IF(MONTH(BW64)&lt;&gt;MONTH(BZ64),"",DAY(BZ64))))</f>
        <v/>
      </c>
      <c r="AL64" s="88" t="s">
        <v>11</v>
      </c>
      <c r="AM64" s="89"/>
      <c r="AN64" s="89"/>
      <c r="AO64" s="89"/>
      <c r="AP64" s="95">
        <f>COUNTIF(G66:AK66,"工")+COUNTIF(G66:AK66,"休")+COUNTIFS(G66:AK66,"外",G67:AK67,"作")+COUNTIFS(G66:AK66,"外",G67:AK67,"天")+COUNTIFS(G66:AK66,"外",G67:AK67,"閉")</f>
        <v>0</v>
      </c>
      <c r="AQ64" s="96"/>
      <c r="AU64" s="42"/>
      <c r="AV64" s="45">
        <f>EDATE(AV60,1)</f>
        <v>45809</v>
      </c>
      <c r="AW64" s="45">
        <f>AV64+1</f>
        <v>45810</v>
      </c>
      <c r="AX64" s="45">
        <f t="shared" ref="AX64" si="272">AW64+1</f>
        <v>45811</v>
      </c>
      <c r="AY64" s="45">
        <f t="shared" ref="AY64" si="273">AX64+1</f>
        <v>45812</v>
      </c>
      <c r="AZ64" s="45">
        <f t="shared" ref="AZ64" si="274">AY64+1</f>
        <v>45813</v>
      </c>
      <c r="BA64" s="45">
        <f t="shared" ref="BA64" si="275">AZ64+1</f>
        <v>45814</v>
      </c>
      <c r="BB64" s="45">
        <f t="shared" ref="BB64" si="276">BA64+1</f>
        <v>45815</v>
      </c>
      <c r="BC64" s="45">
        <f t="shared" ref="BC64" si="277">BB64+1</f>
        <v>45816</v>
      </c>
      <c r="BD64" s="45">
        <f t="shared" ref="BD64" si="278">BC64+1</f>
        <v>45817</v>
      </c>
      <c r="BE64" s="45">
        <f t="shared" ref="BE64" si="279">BD64+1</f>
        <v>45818</v>
      </c>
      <c r="BF64" s="45">
        <f t="shared" ref="BF64" si="280">BE64+1</f>
        <v>45819</v>
      </c>
      <c r="BG64" s="45">
        <f t="shared" ref="BG64" si="281">BF64+1</f>
        <v>45820</v>
      </c>
      <c r="BH64" s="45">
        <f t="shared" ref="BH64" si="282">BG64+1</f>
        <v>45821</v>
      </c>
      <c r="BI64" s="45">
        <f t="shared" ref="BI64" si="283">BH64+1</f>
        <v>45822</v>
      </c>
      <c r="BJ64" s="45">
        <f t="shared" ref="BJ64" si="284">BI64+1</f>
        <v>45823</v>
      </c>
      <c r="BK64" s="45">
        <f t="shared" ref="BK64" si="285">BJ64+1</f>
        <v>45824</v>
      </c>
      <c r="BL64" s="45">
        <f t="shared" ref="BL64" si="286">BK64+1</f>
        <v>45825</v>
      </c>
      <c r="BM64" s="45">
        <f t="shared" ref="BM64" si="287">BL64+1</f>
        <v>45826</v>
      </c>
      <c r="BN64" s="45">
        <f t="shared" ref="BN64" si="288">BM64+1</f>
        <v>45827</v>
      </c>
      <c r="BO64" s="45">
        <f t="shared" ref="BO64" si="289">BN64+1</f>
        <v>45828</v>
      </c>
      <c r="BP64" s="45">
        <f t="shared" ref="BP64" si="290">BO64+1</f>
        <v>45829</v>
      </c>
      <c r="BQ64" s="45">
        <f t="shared" ref="BQ64" si="291">BP64+1</f>
        <v>45830</v>
      </c>
      <c r="BR64" s="45">
        <f t="shared" ref="BR64" si="292">BQ64+1</f>
        <v>45831</v>
      </c>
      <c r="BS64" s="45">
        <f t="shared" ref="BS64" si="293">BR64+1</f>
        <v>45832</v>
      </c>
      <c r="BT64" s="45">
        <f t="shared" ref="BT64" si="294">BS64+1</f>
        <v>45833</v>
      </c>
      <c r="BU64" s="45">
        <f t="shared" ref="BU64" si="295">BT64+1</f>
        <v>45834</v>
      </c>
      <c r="BV64" s="45">
        <f t="shared" ref="BV64" si="296">BU64+1</f>
        <v>45835</v>
      </c>
      <c r="BW64" s="45">
        <f t="shared" ref="BW64" si="297">BV64+1</f>
        <v>45836</v>
      </c>
      <c r="BX64" s="45">
        <f t="shared" ref="BX64" si="298">BW64+1</f>
        <v>45837</v>
      </c>
      <c r="BY64" s="45">
        <f t="shared" ref="BY64" si="299">BX64+1</f>
        <v>45838</v>
      </c>
      <c r="BZ64" s="45">
        <f t="shared" ref="BZ64" si="300">BY64+1</f>
        <v>45839</v>
      </c>
    </row>
    <row r="65" spans="1:78" ht="20.25" customHeight="1" x14ac:dyDescent="0.15">
      <c r="A65" s="76"/>
      <c r="B65" s="77"/>
      <c r="C65" s="78"/>
      <c r="D65" s="81" t="s">
        <v>6</v>
      </c>
      <c r="E65" s="82"/>
      <c r="F65" s="83"/>
      <c r="G65" s="43">
        <f>IF(G64="","",WEEKDAY(AV64))</f>
        <v>1</v>
      </c>
      <c r="H65" s="43">
        <f t="shared" ref="H65" si="301">IF(H64="","",WEEKDAY(AW64))</f>
        <v>2</v>
      </c>
      <c r="I65" s="43">
        <f t="shared" ref="I65" si="302">IF(I64="","",WEEKDAY(AX64))</f>
        <v>3</v>
      </c>
      <c r="J65" s="43">
        <f t="shared" ref="J65" si="303">IF(J64="","",WEEKDAY(AY64))</f>
        <v>4</v>
      </c>
      <c r="K65" s="43">
        <f t="shared" ref="K65" si="304">IF(K64="","",WEEKDAY(AZ64))</f>
        <v>5</v>
      </c>
      <c r="L65" s="47">
        <f t="shared" ref="L65" si="305">IF(L64="","",WEEKDAY(BA64))</f>
        <v>6</v>
      </c>
      <c r="M65" s="47">
        <f t="shared" ref="M65" si="306">IF(M64="","",WEEKDAY(BB64))</f>
        <v>7</v>
      </c>
      <c r="N65" s="43">
        <f t="shared" ref="N65" si="307">IF(N64="","",WEEKDAY(BC64))</f>
        <v>1</v>
      </c>
      <c r="O65" s="43">
        <f t="shared" ref="O65" si="308">IF(O64="","",WEEKDAY(BD64))</f>
        <v>2</v>
      </c>
      <c r="P65" s="43">
        <f t="shared" ref="P65" si="309">IF(P64="","",WEEKDAY(BE64))</f>
        <v>3</v>
      </c>
      <c r="Q65" s="43">
        <f t="shared" ref="Q65" si="310">IF(Q64="","",WEEKDAY(BF64))</f>
        <v>4</v>
      </c>
      <c r="R65" s="43">
        <f t="shared" ref="R65" si="311">IF(R64="","",WEEKDAY(BG64))</f>
        <v>5</v>
      </c>
      <c r="S65" s="47">
        <f t="shared" ref="S65" si="312">IF(S64="","",WEEKDAY(BH64))</f>
        <v>6</v>
      </c>
      <c r="T65" s="47">
        <f t="shared" ref="T65" si="313">IF(T64="","",WEEKDAY(BI64))</f>
        <v>7</v>
      </c>
      <c r="U65" s="43">
        <f t="shared" ref="U65" si="314">IF(U64="","",WEEKDAY(BJ64))</f>
        <v>1</v>
      </c>
      <c r="V65" s="43">
        <f t="shared" ref="V65" si="315">IF(V64="","",WEEKDAY(BK64))</f>
        <v>2</v>
      </c>
      <c r="W65" s="43">
        <f t="shared" ref="W65" si="316">IF(W64="","",WEEKDAY(BL64))</f>
        <v>3</v>
      </c>
      <c r="X65" s="43">
        <f t="shared" ref="X65" si="317">IF(X64="","",WEEKDAY(BM64))</f>
        <v>4</v>
      </c>
      <c r="Y65" s="43">
        <f t="shared" ref="Y65" si="318">IF(Y64="","",WEEKDAY(BN64))</f>
        <v>5</v>
      </c>
      <c r="Z65" s="47">
        <f t="shared" ref="Z65" si="319">IF(Z64="","",WEEKDAY(BO64))</f>
        <v>6</v>
      </c>
      <c r="AA65" s="47">
        <f t="shared" ref="AA65" si="320">IF(AA64="","",WEEKDAY(BP64))</f>
        <v>7</v>
      </c>
      <c r="AB65" s="43">
        <f t="shared" ref="AB65" si="321">IF(AB64="","",WEEKDAY(BQ64))</f>
        <v>1</v>
      </c>
      <c r="AC65" s="43">
        <f t="shared" ref="AC65" si="322">IF(AC64="","",WEEKDAY(BR64))</f>
        <v>2</v>
      </c>
      <c r="AD65" s="43">
        <f t="shared" ref="AD65" si="323">IF(AD64="","",WEEKDAY(BS64))</f>
        <v>3</v>
      </c>
      <c r="AE65" s="43">
        <f t="shared" ref="AE65" si="324">IF(AE64="","",WEEKDAY(BT64))</f>
        <v>4</v>
      </c>
      <c r="AF65" s="43">
        <f t="shared" ref="AF65" si="325">IF(AF64="","",WEEKDAY(BU64))</f>
        <v>5</v>
      </c>
      <c r="AG65" s="47">
        <f t="shared" ref="AG65" si="326">IF(AG64="","",WEEKDAY(BV64))</f>
        <v>6</v>
      </c>
      <c r="AH65" s="47">
        <f t="shared" ref="AH65" si="327">IF(AH64="","",WEEKDAY(BW64))</f>
        <v>7</v>
      </c>
      <c r="AI65" s="47">
        <f t="shared" ref="AI65" si="328">IF(AI64="","",WEEKDAY(BX64))</f>
        <v>1</v>
      </c>
      <c r="AJ65" s="43">
        <f t="shared" ref="AJ65" si="329">IF(AJ64="","",WEEKDAY(BY64))</f>
        <v>2</v>
      </c>
      <c r="AK65" s="46" t="str">
        <f t="shared" ref="AK65" si="330">IF(AK64="","",WEEKDAY(BZ64))</f>
        <v/>
      </c>
      <c r="AL65" s="88" t="s">
        <v>8</v>
      </c>
      <c r="AM65" s="89"/>
      <c r="AN65" s="89"/>
      <c r="AO65" s="89"/>
      <c r="AP65" s="90">
        <f t="shared" ref="AP65" si="331">COUNTIF(G67:AK67,"閉")+COUNTIF(G67:AK67,"天")</f>
        <v>0</v>
      </c>
      <c r="AQ65" s="91"/>
      <c r="AV65">
        <f>WEEKDAY(AV64)</f>
        <v>1</v>
      </c>
      <c r="AW65">
        <f>WEEKDAY(AW64)</f>
        <v>2</v>
      </c>
      <c r="AX65">
        <f t="shared" ref="AX65:BZ65" si="332">WEEKDAY(AX64)</f>
        <v>3</v>
      </c>
      <c r="AY65">
        <f t="shared" si="332"/>
        <v>4</v>
      </c>
      <c r="AZ65">
        <f t="shared" si="332"/>
        <v>5</v>
      </c>
      <c r="BA65">
        <f t="shared" si="332"/>
        <v>6</v>
      </c>
      <c r="BB65">
        <f t="shared" si="332"/>
        <v>7</v>
      </c>
      <c r="BC65">
        <f t="shared" si="332"/>
        <v>1</v>
      </c>
      <c r="BD65">
        <f t="shared" si="332"/>
        <v>2</v>
      </c>
      <c r="BE65">
        <f t="shared" si="332"/>
        <v>3</v>
      </c>
      <c r="BF65">
        <f t="shared" si="332"/>
        <v>4</v>
      </c>
      <c r="BG65">
        <f t="shared" si="332"/>
        <v>5</v>
      </c>
      <c r="BH65">
        <f t="shared" si="332"/>
        <v>6</v>
      </c>
      <c r="BI65">
        <f t="shared" si="332"/>
        <v>7</v>
      </c>
      <c r="BJ65">
        <f t="shared" si="332"/>
        <v>1</v>
      </c>
      <c r="BK65">
        <f t="shared" si="332"/>
        <v>2</v>
      </c>
      <c r="BL65">
        <f t="shared" si="332"/>
        <v>3</v>
      </c>
      <c r="BM65">
        <f t="shared" si="332"/>
        <v>4</v>
      </c>
      <c r="BN65">
        <f t="shared" si="332"/>
        <v>5</v>
      </c>
      <c r="BO65">
        <f t="shared" si="332"/>
        <v>6</v>
      </c>
      <c r="BP65">
        <f t="shared" si="332"/>
        <v>7</v>
      </c>
      <c r="BQ65">
        <f t="shared" si="332"/>
        <v>1</v>
      </c>
      <c r="BR65">
        <f t="shared" si="332"/>
        <v>2</v>
      </c>
      <c r="BS65">
        <f t="shared" si="332"/>
        <v>3</v>
      </c>
      <c r="BT65">
        <f t="shared" si="332"/>
        <v>4</v>
      </c>
      <c r="BU65">
        <f t="shared" si="332"/>
        <v>5</v>
      </c>
      <c r="BV65">
        <f t="shared" si="332"/>
        <v>6</v>
      </c>
      <c r="BW65">
        <f t="shared" si="332"/>
        <v>7</v>
      </c>
      <c r="BX65">
        <f t="shared" si="332"/>
        <v>1</v>
      </c>
      <c r="BY65">
        <f t="shared" si="332"/>
        <v>2</v>
      </c>
      <c r="BZ65">
        <f t="shared" si="332"/>
        <v>3</v>
      </c>
    </row>
    <row r="66" spans="1:78" ht="20.25" customHeight="1" x14ac:dyDescent="0.15">
      <c r="A66" s="49"/>
      <c r="B66" s="52" t="s">
        <v>42</v>
      </c>
      <c r="C66" s="50" t="str">
        <f>IFERROR(IF(AP66&lt;($Y$109/100),"×","○"),"")</f>
        <v/>
      </c>
      <c r="D66" s="81" t="s">
        <v>24</v>
      </c>
      <c r="E66" s="82"/>
      <c r="F66" s="83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88" t="s">
        <v>21</v>
      </c>
      <c r="AM66" s="89"/>
      <c r="AN66" s="89"/>
      <c r="AO66" s="89"/>
      <c r="AP66" s="79" t="e">
        <f t="shared" ref="AP66" si="333">AP65/AP64</f>
        <v>#DIV/0!</v>
      </c>
      <c r="AQ66" s="80"/>
      <c r="AR66">
        <f>IF(C66="×",1,0)</f>
        <v>0</v>
      </c>
    </row>
    <row r="67" spans="1:78" ht="20.25" customHeight="1" thickBot="1" x14ac:dyDescent="0.2">
      <c r="A67" s="54"/>
      <c r="B67" s="53" t="s">
        <v>43</v>
      </c>
      <c r="C67" s="51" t="str">
        <f>IF(AP67=0,"",IF(AP65&lt;AP67,"×","○"))</f>
        <v/>
      </c>
      <c r="D67" s="97" t="s">
        <v>25</v>
      </c>
      <c r="E67" s="98"/>
      <c r="F67" s="99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2"/>
      <c r="AL67" s="84" t="s">
        <v>33</v>
      </c>
      <c r="AM67" s="85"/>
      <c r="AN67" s="85"/>
      <c r="AO67" s="85"/>
      <c r="AP67" s="120">
        <f>COUNTIFS(G65:AK65,7,G67:AK67,"作")+COUNTIFS(G65:AK65,7,G67:AK67,"天")+COUNTIFS(G65:AK65,7,G67:AK67,"閉")+COUNTIFS(G65:AK65,1,G67:AK67,"作")+COUNTIFS(G65:AK65,1,G67:AK67,"天")+COUNTIFS(G65:AK65,1,G67:AK67,"閉")</f>
        <v>0</v>
      </c>
      <c r="AQ67" s="121"/>
      <c r="AR67">
        <f>IF(C67="×",1,0)</f>
        <v>0</v>
      </c>
      <c r="AS67">
        <f>IF(A64="","",IF(AR66=0,0,IF(AR67=0,0,1)))</f>
        <v>0</v>
      </c>
    </row>
    <row r="68" spans="1:78" ht="20.25" customHeight="1" x14ac:dyDescent="0.15">
      <c r="A68" s="73" t="str">
        <f>IF($E$5&lt;AV68,"",TEXT(EDATE($E$4,15),"ggge年m月"))</f>
        <v>令和7年7月</v>
      </c>
      <c r="B68" s="74"/>
      <c r="C68" s="75"/>
      <c r="D68" s="92" t="s">
        <v>7</v>
      </c>
      <c r="E68" s="93"/>
      <c r="F68" s="94"/>
      <c r="G68" s="5">
        <f>IF($E$4&gt;AV68,"",IF($E$5&lt;AV68,"",DAY(AV68)))</f>
        <v>1</v>
      </c>
      <c r="H68" s="5">
        <f>IF($E$4&gt;AW68,"",IF($E$5&lt;AW68,"",DAY(AW68)))</f>
        <v>2</v>
      </c>
      <c r="I68" s="5">
        <f t="shared" ref="I68" si="334">IF($E$4&gt;AX68,"",IF($E$5&lt;AX68,"",DAY(AX68)))</f>
        <v>3</v>
      </c>
      <c r="J68" s="5">
        <f t="shared" ref="J68" si="335">IF($E$4&gt;AY68,"",IF($E$5&lt;AY68,"",DAY(AY68)))</f>
        <v>4</v>
      </c>
      <c r="K68" s="5">
        <f t="shared" ref="K68" si="336">IF($E$4&gt;AZ68,"",IF($E$5&lt;AZ68,"",DAY(AZ68)))</f>
        <v>5</v>
      </c>
      <c r="L68" s="41">
        <f t="shared" ref="L68" si="337">IF($E$4&gt;BA68,"",IF($E$5&lt;BA68,"",DAY(BA68)))</f>
        <v>6</v>
      </c>
      <c r="M68" s="41">
        <f t="shared" ref="M68" si="338">IF($E$4&gt;BB68,"",IF($E$5&lt;BB68,"",DAY(BB68)))</f>
        <v>7</v>
      </c>
      <c r="N68" s="16">
        <f t="shared" ref="N68" si="339">IF($E$4&gt;BC68,"",IF($E$5&lt;BC68,"",DAY(BC68)))</f>
        <v>8</v>
      </c>
      <c r="O68" s="16">
        <f t="shared" ref="O68" si="340">IF($E$4&gt;BD68,"",IF($E$5&lt;BD68,"",DAY(BD68)))</f>
        <v>9</v>
      </c>
      <c r="P68" s="16">
        <f t="shared" ref="P68" si="341">IF($E$4&gt;BE68,"",IF($E$5&lt;BE68,"",DAY(BE68)))</f>
        <v>10</v>
      </c>
      <c r="Q68" s="16">
        <f t="shared" ref="Q68" si="342">IF($E$4&gt;BF68,"",IF($E$5&lt;BF68,"",DAY(BF68)))</f>
        <v>11</v>
      </c>
      <c r="R68" s="16">
        <f t="shared" ref="R68" si="343">IF($E$4&gt;BG68,"",IF($E$5&lt;BG68,"",DAY(BG68)))</f>
        <v>12</v>
      </c>
      <c r="S68" s="41">
        <f t="shared" ref="S68" si="344">IF($E$4&gt;BH68,"",IF($E$5&lt;BH68,"",DAY(BH68)))</f>
        <v>13</v>
      </c>
      <c r="T68" s="41">
        <f t="shared" ref="T68" si="345">IF($E$4&gt;BI68,"",IF($E$5&lt;BI68,"",DAY(BI68)))</f>
        <v>14</v>
      </c>
      <c r="U68" s="16">
        <f t="shared" ref="U68" si="346">IF($E$4&gt;BJ68,"",IF($E$5&lt;BJ68,"",DAY(BJ68)))</f>
        <v>15</v>
      </c>
      <c r="V68" s="16">
        <f t="shared" ref="V68" si="347">IF($E$4&gt;BK68,"",IF($E$5&lt;BK68,"",DAY(BK68)))</f>
        <v>16</v>
      </c>
      <c r="W68" s="16">
        <f t="shared" ref="W68" si="348">IF($E$4&gt;BL68,"",IF($E$5&lt;BL68,"",DAY(BL68)))</f>
        <v>17</v>
      </c>
      <c r="X68" s="16">
        <f t="shared" ref="X68" si="349">IF($E$4&gt;BM68,"",IF($E$5&lt;BM68,"",DAY(BM68)))</f>
        <v>18</v>
      </c>
      <c r="Y68" s="16">
        <f t="shared" ref="Y68" si="350">IF($E$4&gt;BN68,"",IF($E$5&lt;BN68,"",DAY(BN68)))</f>
        <v>19</v>
      </c>
      <c r="Z68" s="41">
        <f t="shared" ref="Z68" si="351">IF($E$4&gt;BO68,"",IF($E$5&lt;BO68,"",DAY(BO68)))</f>
        <v>20</v>
      </c>
      <c r="AA68" s="41">
        <f t="shared" ref="AA68" si="352">IF($E$4&gt;BP68,"",IF($E$5&lt;BP68,"",DAY(BP68)))</f>
        <v>21</v>
      </c>
      <c r="AB68" s="16">
        <f t="shared" ref="AB68" si="353">IF($E$4&gt;BQ68,"",IF($E$5&lt;BQ68,"",DAY(BQ68)))</f>
        <v>22</v>
      </c>
      <c r="AC68" s="16">
        <f t="shared" ref="AC68" si="354">IF($E$4&gt;BR68,"",IF($E$5&lt;BR68,"",DAY(BR68)))</f>
        <v>23</v>
      </c>
      <c r="AD68" s="16">
        <f t="shared" ref="AD68" si="355">IF($E$4&gt;BS68,"",IF($E$5&lt;BS68,"",DAY(BS68)))</f>
        <v>24</v>
      </c>
      <c r="AE68" s="16">
        <f t="shared" ref="AE68" si="356">IF($E$4&gt;BT68,"",IF($E$5&lt;BT68,"",DAY(BT68)))</f>
        <v>25</v>
      </c>
      <c r="AF68" s="16">
        <f t="shared" ref="AF68" si="357">IF($E$4&gt;BU68,"",IF($E$5&lt;BU68,"",DAY(BU68)))</f>
        <v>26</v>
      </c>
      <c r="AG68" s="41">
        <f t="shared" ref="AG68" si="358">IF($E$4&gt;BV68,"",IF($E$5&lt;BV68,"",DAY(BV68)))</f>
        <v>27</v>
      </c>
      <c r="AH68" s="41">
        <f t="shared" ref="AH68" si="359">IF($E$4&gt;BW68,"",IF($E$5&lt;BW68,"",DAY(BW68)))</f>
        <v>28</v>
      </c>
      <c r="AI68" s="41">
        <f>IF($E$4&gt;BX68,"",IF($E$5&lt;BX68,"",IF(MONTH(BW68)&lt;&gt;MONTH(BX68),"",DAY(BX68))))</f>
        <v>29</v>
      </c>
      <c r="AJ68" s="5">
        <f>IF($E$4&gt;BY68,"",IF($E$5&lt;BY68,"",IF(MONTH(BW68)&lt;&gt;MONTH(BY68),"",DAY(BY68))))</f>
        <v>30</v>
      </c>
      <c r="AK68" s="13">
        <f>IF($E$4&gt;BZ68,"",IF($E$5&lt;BZ68,"",IF(MONTH(BW68)&lt;&gt;MONTH(BZ68),"",DAY(BZ68))))</f>
        <v>31</v>
      </c>
      <c r="AL68" s="88" t="s">
        <v>11</v>
      </c>
      <c r="AM68" s="89"/>
      <c r="AN68" s="89"/>
      <c r="AO68" s="89"/>
      <c r="AP68" s="95">
        <f>COUNTIF(G70:AK70,"工")+COUNTIF(G70:AK70,"休")+COUNTIFS(G70:AK70,"外",G71:AK71,"作")+COUNTIFS(G70:AK70,"外",G71:AK71,"天")+COUNTIFS(G70:AK70,"外",G71:AK71,"閉")</f>
        <v>0</v>
      </c>
      <c r="AQ68" s="96"/>
      <c r="AU68" s="42"/>
      <c r="AV68" s="45">
        <f>EDATE(AV64,1)</f>
        <v>45839</v>
      </c>
      <c r="AW68" s="45">
        <f>AV68+1</f>
        <v>45840</v>
      </c>
      <c r="AX68" s="45">
        <f t="shared" ref="AX68" si="360">AW68+1</f>
        <v>45841</v>
      </c>
      <c r="AY68" s="45">
        <f t="shared" ref="AY68" si="361">AX68+1</f>
        <v>45842</v>
      </c>
      <c r="AZ68" s="45">
        <f t="shared" ref="AZ68" si="362">AY68+1</f>
        <v>45843</v>
      </c>
      <c r="BA68" s="45">
        <f t="shared" ref="BA68" si="363">AZ68+1</f>
        <v>45844</v>
      </c>
      <c r="BB68" s="45">
        <f t="shared" ref="BB68" si="364">BA68+1</f>
        <v>45845</v>
      </c>
      <c r="BC68" s="45">
        <f t="shared" ref="BC68" si="365">BB68+1</f>
        <v>45846</v>
      </c>
      <c r="BD68" s="45">
        <f t="shared" ref="BD68" si="366">BC68+1</f>
        <v>45847</v>
      </c>
      <c r="BE68" s="45">
        <f t="shared" ref="BE68" si="367">BD68+1</f>
        <v>45848</v>
      </c>
      <c r="BF68" s="45">
        <f t="shared" ref="BF68" si="368">BE68+1</f>
        <v>45849</v>
      </c>
      <c r="BG68" s="45">
        <f t="shared" ref="BG68" si="369">BF68+1</f>
        <v>45850</v>
      </c>
      <c r="BH68" s="45">
        <f t="shared" ref="BH68" si="370">BG68+1</f>
        <v>45851</v>
      </c>
      <c r="BI68" s="45">
        <f t="shared" ref="BI68" si="371">BH68+1</f>
        <v>45852</v>
      </c>
      <c r="BJ68" s="45">
        <f t="shared" ref="BJ68" si="372">BI68+1</f>
        <v>45853</v>
      </c>
      <c r="BK68" s="45">
        <f t="shared" ref="BK68" si="373">BJ68+1</f>
        <v>45854</v>
      </c>
      <c r="BL68" s="45">
        <f t="shared" ref="BL68" si="374">BK68+1</f>
        <v>45855</v>
      </c>
      <c r="BM68" s="45">
        <f t="shared" ref="BM68" si="375">BL68+1</f>
        <v>45856</v>
      </c>
      <c r="BN68" s="45">
        <f t="shared" ref="BN68" si="376">BM68+1</f>
        <v>45857</v>
      </c>
      <c r="BO68" s="45">
        <f t="shared" ref="BO68" si="377">BN68+1</f>
        <v>45858</v>
      </c>
      <c r="BP68" s="45">
        <f t="shared" ref="BP68" si="378">BO68+1</f>
        <v>45859</v>
      </c>
      <c r="BQ68" s="45">
        <f t="shared" ref="BQ68" si="379">BP68+1</f>
        <v>45860</v>
      </c>
      <c r="BR68" s="45">
        <f t="shared" ref="BR68" si="380">BQ68+1</f>
        <v>45861</v>
      </c>
      <c r="BS68" s="45">
        <f t="shared" ref="BS68" si="381">BR68+1</f>
        <v>45862</v>
      </c>
      <c r="BT68" s="45">
        <f t="shared" ref="BT68" si="382">BS68+1</f>
        <v>45863</v>
      </c>
      <c r="BU68" s="45">
        <f t="shared" ref="BU68" si="383">BT68+1</f>
        <v>45864</v>
      </c>
      <c r="BV68" s="45">
        <f t="shared" ref="BV68" si="384">BU68+1</f>
        <v>45865</v>
      </c>
      <c r="BW68" s="45">
        <f t="shared" ref="BW68" si="385">BV68+1</f>
        <v>45866</v>
      </c>
      <c r="BX68" s="45">
        <f t="shared" ref="BX68" si="386">BW68+1</f>
        <v>45867</v>
      </c>
      <c r="BY68" s="45">
        <f t="shared" ref="BY68" si="387">BX68+1</f>
        <v>45868</v>
      </c>
      <c r="BZ68" s="45">
        <f t="shared" ref="BZ68" si="388">BY68+1</f>
        <v>45869</v>
      </c>
    </row>
    <row r="69" spans="1:78" ht="20.25" customHeight="1" x14ac:dyDescent="0.15">
      <c r="A69" s="76"/>
      <c r="B69" s="77"/>
      <c r="C69" s="78"/>
      <c r="D69" s="81" t="s">
        <v>6</v>
      </c>
      <c r="E69" s="82"/>
      <c r="F69" s="83"/>
      <c r="G69" s="43">
        <f>IF(G68="","",WEEKDAY(AV68))</f>
        <v>3</v>
      </c>
      <c r="H69" s="43">
        <f t="shared" ref="H69" si="389">IF(H68="","",WEEKDAY(AW68))</f>
        <v>4</v>
      </c>
      <c r="I69" s="43">
        <f t="shared" ref="I69" si="390">IF(I68="","",WEEKDAY(AX68))</f>
        <v>5</v>
      </c>
      <c r="J69" s="43">
        <f t="shared" ref="J69" si="391">IF(J68="","",WEEKDAY(AY68))</f>
        <v>6</v>
      </c>
      <c r="K69" s="43">
        <f t="shared" ref="K69" si="392">IF(K68="","",WEEKDAY(AZ68))</f>
        <v>7</v>
      </c>
      <c r="L69" s="47">
        <f t="shared" ref="L69" si="393">IF(L68="","",WEEKDAY(BA68))</f>
        <v>1</v>
      </c>
      <c r="M69" s="47">
        <f t="shared" ref="M69" si="394">IF(M68="","",WEEKDAY(BB68))</f>
        <v>2</v>
      </c>
      <c r="N69" s="43">
        <f t="shared" ref="N69" si="395">IF(N68="","",WEEKDAY(BC68))</f>
        <v>3</v>
      </c>
      <c r="O69" s="43">
        <f t="shared" ref="O69" si="396">IF(O68="","",WEEKDAY(BD68))</f>
        <v>4</v>
      </c>
      <c r="P69" s="43">
        <f t="shared" ref="P69" si="397">IF(P68="","",WEEKDAY(BE68))</f>
        <v>5</v>
      </c>
      <c r="Q69" s="43">
        <f t="shared" ref="Q69" si="398">IF(Q68="","",WEEKDAY(BF68))</f>
        <v>6</v>
      </c>
      <c r="R69" s="43">
        <f t="shared" ref="R69" si="399">IF(R68="","",WEEKDAY(BG68))</f>
        <v>7</v>
      </c>
      <c r="S69" s="47">
        <f t="shared" ref="S69" si="400">IF(S68="","",WEEKDAY(BH68))</f>
        <v>1</v>
      </c>
      <c r="T69" s="47">
        <f t="shared" ref="T69" si="401">IF(T68="","",WEEKDAY(BI68))</f>
        <v>2</v>
      </c>
      <c r="U69" s="43">
        <f t="shared" ref="U69" si="402">IF(U68="","",WEEKDAY(BJ68))</f>
        <v>3</v>
      </c>
      <c r="V69" s="43">
        <f t="shared" ref="V69" si="403">IF(V68="","",WEEKDAY(BK68))</f>
        <v>4</v>
      </c>
      <c r="W69" s="43">
        <f t="shared" ref="W69" si="404">IF(W68="","",WEEKDAY(BL68))</f>
        <v>5</v>
      </c>
      <c r="X69" s="43">
        <f t="shared" ref="X69" si="405">IF(X68="","",WEEKDAY(BM68))</f>
        <v>6</v>
      </c>
      <c r="Y69" s="43">
        <f t="shared" ref="Y69" si="406">IF(Y68="","",WEEKDAY(BN68))</f>
        <v>7</v>
      </c>
      <c r="Z69" s="47">
        <f t="shared" ref="Z69" si="407">IF(Z68="","",WEEKDAY(BO68))</f>
        <v>1</v>
      </c>
      <c r="AA69" s="47">
        <f t="shared" ref="AA69" si="408">IF(AA68="","",WEEKDAY(BP68))</f>
        <v>2</v>
      </c>
      <c r="AB69" s="43">
        <f t="shared" ref="AB69" si="409">IF(AB68="","",WEEKDAY(BQ68))</f>
        <v>3</v>
      </c>
      <c r="AC69" s="43">
        <f t="shared" ref="AC69" si="410">IF(AC68="","",WEEKDAY(BR68))</f>
        <v>4</v>
      </c>
      <c r="AD69" s="43">
        <f t="shared" ref="AD69" si="411">IF(AD68="","",WEEKDAY(BS68))</f>
        <v>5</v>
      </c>
      <c r="AE69" s="43">
        <f t="shared" ref="AE69" si="412">IF(AE68="","",WEEKDAY(BT68))</f>
        <v>6</v>
      </c>
      <c r="AF69" s="43">
        <f t="shared" ref="AF69" si="413">IF(AF68="","",WEEKDAY(BU68))</f>
        <v>7</v>
      </c>
      <c r="AG69" s="47">
        <f t="shared" ref="AG69" si="414">IF(AG68="","",WEEKDAY(BV68))</f>
        <v>1</v>
      </c>
      <c r="AH69" s="47">
        <f t="shared" ref="AH69" si="415">IF(AH68="","",WEEKDAY(BW68))</f>
        <v>2</v>
      </c>
      <c r="AI69" s="47">
        <f t="shared" ref="AI69" si="416">IF(AI68="","",WEEKDAY(BX68))</f>
        <v>3</v>
      </c>
      <c r="AJ69" s="43">
        <f t="shared" ref="AJ69" si="417">IF(AJ68="","",WEEKDAY(BY68))</f>
        <v>4</v>
      </c>
      <c r="AK69" s="46">
        <f t="shared" ref="AK69" si="418">IF(AK68="","",WEEKDAY(BZ68))</f>
        <v>5</v>
      </c>
      <c r="AL69" s="88" t="s">
        <v>8</v>
      </c>
      <c r="AM69" s="89"/>
      <c r="AN69" s="89"/>
      <c r="AO69" s="89"/>
      <c r="AP69" s="90">
        <f t="shared" ref="AP69" si="419">COUNTIF(G71:AK71,"閉")+COUNTIF(G71:AK71,"天")</f>
        <v>0</v>
      </c>
      <c r="AQ69" s="91"/>
      <c r="AV69">
        <f>WEEKDAY(AV68)</f>
        <v>3</v>
      </c>
      <c r="AW69">
        <f>WEEKDAY(AW68)</f>
        <v>4</v>
      </c>
      <c r="AX69">
        <f t="shared" ref="AX69:BZ69" si="420">WEEKDAY(AX68)</f>
        <v>5</v>
      </c>
      <c r="AY69">
        <f t="shared" si="420"/>
        <v>6</v>
      </c>
      <c r="AZ69">
        <f t="shared" si="420"/>
        <v>7</v>
      </c>
      <c r="BA69">
        <f t="shared" si="420"/>
        <v>1</v>
      </c>
      <c r="BB69">
        <f t="shared" si="420"/>
        <v>2</v>
      </c>
      <c r="BC69">
        <f t="shared" si="420"/>
        <v>3</v>
      </c>
      <c r="BD69">
        <f t="shared" si="420"/>
        <v>4</v>
      </c>
      <c r="BE69">
        <f t="shared" si="420"/>
        <v>5</v>
      </c>
      <c r="BF69">
        <f t="shared" si="420"/>
        <v>6</v>
      </c>
      <c r="BG69">
        <f t="shared" si="420"/>
        <v>7</v>
      </c>
      <c r="BH69">
        <f t="shared" si="420"/>
        <v>1</v>
      </c>
      <c r="BI69">
        <f t="shared" si="420"/>
        <v>2</v>
      </c>
      <c r="BJ69">
        <f t="shared" si="420"/>
        <v>3</v>
      </c>
      <c r="BK69">
        <f t="shared" si="420"/>
        <v>4</v>
      </c>
      <c r="BL69">
        <f t="shared" si="420"/>
        <v>5</v>
      </c>
      <c r="BM69">
        <f t="shared" si="420"/>
        <v>6</v>
      </c>
      <c r="BN69">
        <f t="shared" si="420"/>
        <v>7</v>
      </c>
      <c r="BO69">
        <f t="shared" si="420"/>
        <v>1</v>
      </c>
      <c r="BP69">
        <f t="shared" si="420"/>
        <v>2</v>
      </c>
      <c r="BQ69">
        <f t="shared" si="420"/>
        <v>3</v>
      </c>
      <c r="BR69">
        <f t="shared" si="420"/>
        <v>4</v>
      </c>
      <c r="BS69">
        <f t="shared" si="420"/>
        <v>5</v>
      </c>
      <c r="BT69">
        <f t="shared" si="420"/>
        <v>6</v>
      </c>
      <c r="BU69">
        <f t="shared" si="420"/>
        <v>7</v>
      </c>
      <c r="BV69">
        <f t="shared" si="420"/>
        <v>1</v>
      </c>
      <c r="BW69">
        <f t="shared" si="420"/>
        <v>2</v>
      </c>
      <c r="BX69">
        <f t="shared" si="420"/>
        <v>3</v>
      </c>
      <c r="BY69">
        <f t="shared" si="420"/>
        <v>4</v>
      </c>
      <c r="BZ69">
        <f t="shared" si="420"/>
        <v>5</v>
      </c>
    </row>
    <row r="70" spans="1:78" ht="20.25" customHeight="1" x14ac:dyDescent="0.15">
      <c r="A70" s="49"/>
      <c r="B70" s="52" t="s">
        <v>42</v>
      </c>
      <c r="C70" s="50" t="str">
        <f>IFERROR(IF(AP70&lt;($Y$109/100),"×","○"),"")</f>
        <v/>
      </c>
      <c r="D70" s="81" t="s">
        <v>24</v>
      </c>
      <c r="E70" s="82"/>
      <c r="F70" s="83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88" t="s">
        <v>21</v>
      </c>
      <c r="AM70" s="89"/>
      <c r="AN70" s="89"/>
      <c r="AO70" s="89"/>
      <c r="AP70" s="79" t="e">
        <f t="shared" ref="AP70" si="421">AP69/AP68</f>
        <v>#DIV/0!</v>
      </c>
      <c r="AQ70" s="80"/>
      <c r="AR70">
        <f>IF(C70="×",1,0)</f>
        <v>0</v>
      </c>
    </row>
    <row r="71" spans="1:78" ht="20.25" customHeight="1" thickBot="1" x14ac:dyDescent="0.2">
      <c r="A71" s="54"/>
      <c r="B71" s="53" t="s">
        <v>43</v>
      </c>
      <c r="C71" s="51" t="str">
        <f>IF(AP71=0,"",IF(AP69&lt;AP71,"×","○"))</f>
        <v/>
      </c>
      <c r="D71" s="97" t="s">
        <v>25</v>
      </c>
      <c r="E71" s="98"/>
      <c r="F71" s="99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2"/>
      <c r="AL71" s="84" t="s">
        <v>33</v>
      </c>
      <c r="AM71" s="85"/>
      <c r="AN71" s="85"/>
      <c r="AO71" s="85"/>
      <c r="AP71" s="120">
        <f>COUNTIFS(G69:AK69,7,G71:AK71,"作")+COUNTIFS(G69:AK69,7,G71:AK71,"天")+COUNTIFS(G69:AK69,7,G71:AK71,"閉")+COUNTIFS(G69:AK69,1,G71:AK71,"作")+COUNTIFS(G69:AK69,1,G71:AK71,"天")+COUNTIFS(G69:AK69,1,G71:AK71,"閉")</f>
        <v>0</v>
      </c>
      <c r="AQ71" s="121"/>
      <c r="AR71">
        <f>IF(C71="×",1,0)</f>
        <v>0</v>
      </c>
      <c r="AS71">
        <f>IF(A68="","",IF(AR70=0,0,IF(AR71=0,0,1)))</f>
        <v>0</v>
      </c>
    </row>
    <row r="72" spans="1:78" ht="20.25" customHeight="1" x14ac:dyDescent="0.15">
      <c r="A72" s="73" t="str">
        <f>IF($E$5&lt;AV72,"",TEXT(EDATE($E$4,16),"ggge年m月"))</f>
        <v>令和7年8月</v>
      </c>
      <c r="B72" s="74"/>
      <c r="C72" s="75"/>
      <c r="D72" s="92" t="s">
        <v>7</v>
      </c>
      <c r="E72" s="93"/>
      <c r="F72" s="94"/>
      <c r="G72" s="5">
        <f>IF($E$4&gt;AV72,"",IF($E$5&lt;AV72,"",DAY(AV72)))</f>
        <v>1</v>
      </c>
      <c r="H72" s="5">
        <f>IF($E$4&gt;AW72,"",IF($E$5&lt;AW72,"",DAY(AW72)))</f>
        <v>2</v>
      </c>
      <c r="I72" s="5">
        <f t="shared" ref="I72" si="422">IF($E$4&gt;AX72,"",IF($E$5&lt;AX72,"",DAY(AX72)))</f>
        <v>3</v>
      </c>
      <c r="J72" s="5">
        <f t="shared" ref="J72" si="423">IF($E$4&gt;AY72,"",IF($E$5&lt;AY72,"",DAY(AY72)))</f>
        <v>4</v>
      </c>
      <c r="K72" s="5">
        <f t="shared" ref="K72" si="424">IF($E$4&gt;AZ72,"",IF($E$5&lt;AZ72,"",DAY(AZ72)))</f>
        <v>5</v>
      </c>
      <c r="L72" s="41">
        <f t="shared" ref="L72" si="425">IF($E$4&gt;BA72,"",IF($E$5&lt;BA72,"",DAY(BA72)))</f>
        <v>6</v>
      </c>
      <c r="M72" s="41">
        <f t="shared" ref="M72" si="426">IF($E$4&gt;BB72,"",IF($E$5&lt;BB72,"",DAY(BB72)))</f>
        <v>7</v>
      </c>
      <c r="N72" s="16">
        <f t="shared" ref="N72" si="427">IF($E$4&gt;BC72,"",IF($E$5&lt;BC72,"",DAY(BC72)))</f>
        <v>8</v>
      </c>
      <c r="O72" s="16">
        <f t="shared" ref="O72" si="428">IF($E$4&gt;BD72,"",IF($E$5&lt;BD72,"",DAY(BD72)))</f>
        <v>9</v>
      </c>
      <c r="P72" s="16">
        <f t="shared" ref="P72" si="429">IF($E$4&gt;BE72,"",IF($E$5&lt;BE72,"",DAY(BE72)))</f>
        <v>10</v>
      </c>
      <c r="Q72" s="16">
        <f t="shared" ref="Q72" si="430">IF($E$4&gt;BF72,"",IF($E$5&lt;BF72,"",DAY(BF72)))</f>
        <v>11</v>
      </c>
      <c r="R72" s="16">
        <f t="shared" ref="R72" si="431">IF($E$4&gt;BG72,"",IF($E$5&lt;BG72,"",DAY(BG72)))</f>
        <v>12</v>
      </c>
      <c r="S72" s="41">
        <f t="shared" ref="S72" si="432">IF($E$4&gt;BH72,"",IF($E$5&lt;BH72,"",DAY(BH72)))</f>
        <v>13</v>
      </c>
      <c r="T72" s="41">
        <f t="shared" ref="T72" si="433">IF($E$4&gt;BI72,"",IF($E$5&lt;BI72,"",DAY(BI72)))</f>
        <v>14</v>
      </c>
      <c r="U72" s="16">
        <f t="shared" ref="U72" si="434">IF($E$4&gt;BJ72,"",IF($E$5&lt;BJ72,"",DAY(BJ72)))</f>
        <v>15</v>
      </c>
      <c r="V72" s="16">
        <f t="shared" ref="V72" si="435">IF($E$4&gt;BK72,"",IF($E$5&lt;BK72,"",DAY(BK72)))</f>
        <v>16</v>
      </c>
      <c r="W72" s="16">
        <f t="shared" ref="W72" si="436">IF($E$4&gt;BL72,"",IF($E$5&lt;BL72,"",DAY(BL72)))</f>
        <v>17</v>
      </c>
      <c r="X72" s="16">
        <f t="shared" ref="X72" si="437">IF($E$4&gt;BM72,"",IF($E$5&lt;BM72,"",DAY(BM72)))</f>
        <v>18</v>
      </c>
      <c r="Y72" s="16">
        <f t="shared" ref="Y72" si="438">IF($E$4&gt;BN72,"",IF($E$5&lt;BN72,"",DAY(BN72)))</f>
        <v>19</v>
      </c>
      <c r="Z72" s="41">
        <f t="shared" ref="Z72" si="439">IF($E$4&gt;BO72,"",IF($E$5&lt;BO72,"",DAY(BO72)))</f>
        <v>20</v>
      </c>
      <c r="AA72" s="41">
        <f t="shared" ref="AA72" si="440">IF($E$4&gt;BP72,"",IF($E$5&lt;BP72,"",DAY(BP72)))</f>
        <v>21</v>
      </c>
      <c r="AB72" s="16">
        <f t="shared" ref="AB72" si="441">IF($E$4&gt;BQ72,"",IF($E$5&lt;BQ72,"",DAY(BQ72)))</f>
        <v>22</v>
      </c>
      <c r="AC72" s="16">
        <f t="shared" ref="AC72" si="442">IF($E$4&gt;BR72,"",IF($E$5&lt;BR72,"",DAY(BR72)))</f>
        <v>23</v>
      </c>
      <c r="AD72" s="16">
        <f t="shared" ref="AD72" si="443">IF($E$4&gt;BS72,"",IF($E$5&lt;BS72,"",DAY(BS72)))</f>
        <v>24</v>
      </c>
      <c r="AE72" s="16">
        <f t="shared" ref="AE72" si="444">IF($E$4&gt;BT72,"",IF($E$5&lt;BT72,"",DAY(BT72)))</f>
        <v>25</v>
      </c>
      <c r="AF72" s="16">
        <f t="shared" ref="AF72" si="445">IF($E$4&gt;BU72,"",IF($E$5&lt;BU72,"",DAY(BU72)))</f>
        <v>26</v>
      </c>
      <c r="AG72" s="41">
        <f t="shared" ref="AG72" si="446">IF($E$4&gt;BV72,"",IF($E$5&lt;BV72,"",DAY(BV72)))</f>
        <v>27</v>
      </c>
      <c r="AH72" s="41">
        <f t="shared" ref="AH72" si="447">IF($E$4&gt;BW72,"",IF($E$5&lt;BW72,"",DAY(BW72)))</f>
        <v>28</v>
      </c>
      <c r="AI72" s="41">
        <f>IF($E$4&gt;BX72,"",IF($E$5&lt;BX72,"",IF(MONTH(BW72)&lt;&gt;MONTH(BX72),"",DAY(BX72))))</f>
        <v>29</v>
      </c>
      <c r="AJ72" s="5">
        <f>IF($E$4&gt;BY72,"",IF($E$5&lt;BY72,"",IF(MONTH(BW72)&lt;&gt;MONTH(BY72),"",DAY(BY72))))</f>
        <v>30</v>
      </c>
      <c r="AK72" s="13">
        <f>IF($E$4&gt;BZ72,"",IF($E$5&lt;BZ72,"",IF(MONTH(BW72)&lt;&gt;MONTH(BZ72),"",DAY(BZ72))))</f>
        <v>31</v>
      </c>
      <c r="AL72" s="88" t="s">
        <v>11</v>
      </c>
      <c r="AM72" s="89"/>
      <c r="AN72" s="89"/>
      <c r="AO72" s="89"/>
      <c r="AP72" s="95">
        <f>COUNTIF(G74:AK74,"工")+COUNTIF(G74:AK74,"休")+COUNTIFS(G74:AK74,"外",G75:AK75,"作")+COUNTIFS(G74:AK74,"外",G75:AK75,"天")+COUNTIFS(G74:AK74,"外",G75:AK75,"閉")</f>
        <v>0</v>
      </c>
      <c r="AQ72" s="96"/>
      <c r="AU72" s="42"/>
      <c r="AV72" s="45">
        <f>EDATE(AV68,1)</f>
        <v>45870</v>
      </c>
      <c r="AW72" s="45">
        <f>AV72+1</f>
        <v>45871</v>
      </c>
      <c r="AX72" s="45">
        <f t="shared" ref="AX72" si="448">AW72+1</f>
        <v>45872</v>
      </c>
      <c r="AY72" s="45">
        <f t="shared" ref="AY72" si="449">AX72+1</f>
        <v>45873</v>
      </c>
      <c r="AZ72" s="45">
        <f t="shared" ref="AZ72" si="450">AY72+1</f>
        <v>45874</v>
      </c>
      <c r="BA72" s="45">
        <f t="shared" ref="BA72" si="451">AZ72+1</f>
        <v>45875</v>
      </c>
      <c r="BB72" s="45">
        <f t="shared" ref="BB72" si="452">BA72+1</f>
        <v>45876</v>
      </c>
      <c r="BC72" s="45">
        <f t="shared" ref="BC72" si="453">BB72+1</f>
        <v>45877</v>
      </c>
      <c r="BD72" s="45">
        <f t="shared" ref="BD72" si="454">BC72+1</f>
        <v>45878</v>
      </c>
      <c r="BE72" s="45">
        <f t="shared" ref="BE72" si="455">BD72+1</f>
        <v>45879</v>
      </c>
      <c r="BF72" s="45">
        <f t="shared" ref="BF72" si="456">BE72+1</f>
        <v>45880</v>
      </c>
      <c r="BG72" s="45">
        <f t="shared" ref="BG72" si="457">BF72+1</f>
        <v>45881</v>
      </c>
      <c r="BH72" s="45">
        <f t="shared" ref="BH72" si="458">BG72+1</f>
        <v>45882</v>
      </c>
      <c r="BI72" s="45">
        <f t="shared" ref="BI72" si="459">BH72+1</f>
        <v>45883</v>
      </c>
      <c r="BJ72" s="45">
        <f t="shared" ref="BJ72" si="460">BI72+1</f>
        <v>45884</v>
      </c>
      <c r="BK72" s="45">
        <f t="shared" ref="BK72" si="461">BJ72+1</f>
        <v>45885</v>
      </c>
      <c r="BL72" s="45">
        <f t="shared" ref="BL72" si="462">BK72+1</f>
        <v>45886</v>
      </c>
      <c r="BM72" s="45">
        <f t="shared" ref="BM72" si="463">BL72+1</f>
        <v>45887</v>
      </c>
      <c r="BN72" s="45">
        <f t="shared" ref="BN72" si="464">BM72+1</f>
        <v>45888</v>
      </c>
      <c r="BO72" s="45">
        <f t="shared" ref="BO72" si="465">BN72+1</f>
        <v>45889</v>
      </c>
      <c r="BP72" s="45">
        <f t="shared" ref="BP72" si="466">BO72+1</f>
        <v>45890</v>
      </c>
      <c r="BQ72" s="45">
        <f t="shared" ref="BQ72" si="467">BP72+1</f>
        <v>45891</v>
      </c>
      <c r="BR72" s="45">
        <f t="shared" ref="BR72" si="468">BQ72+1</f>
        <v>45892</v>
      </c>
      <c r="BS72" s="45">
        <f t="shared" ref="BS72" si="469">BR72+1</f>
        <v>45893</v>
      </c>
      <c r="BT72" s="45">
        <f t="shared" ref="BT72" si="470">BS72+1</f>
        <v>45894</v>
      </c>
      <c r="BU72" s="45">
        <f t="shared" ref="BU72" si="471">BT72+1</f>
        <v>45895</v>
      </c>
      <c r="BV72" s="45">
        <f t="shared" ref="BV72" si="472">BU72+1</f>
        <v>45896</v>
      </c>
      <c r="BW72" s="45">
        <f t="shared" ref="BW72" si="473">BV72+1</f>
        <v>45897</v>
      </c>
      <c r="BX72" s="45">
        <f t="shared" ref="BX72" si="474">BW72+1</f>
        <v>45898</v>
      </c>
      <c r="BY72" s="45">
        <f t="shared" ref="BY72" si="475">BX72+1</f>
        <v>45899</v>
      </c>
      <c r="BZ72" s="45">
        <f t="shared" ref="BZ72" si="476">BY72+1</f>
        <v>45900</v>
      </c>
    </row>
    <row r="73" spans="1:78" ht="20.25" customHeight="1" x14ac:dyDescent="0.15">
      <c r="A73" s="76"/>
      <c r="B73" s="77"/>
      <c r="C73" s="78"/>
      <c r="D73" s="81" t="s">
        <v>6</v>
      </c>
      <c r="E73" s="82"/>
      <c r="F73" s="83"/>
      <c r="G73" s="43">
        <f>IF(G72="","",WEEKDAY(AV72))</f>
        <v>6</v>
      </c>
      <c r="H73" s="43">
        <f t="shared" ref="H73" si="477">IF(H72="","",WEEKDAY(AW72))</f>
        <v>7</v>
      </c>
      <c r="I73" s="43">
        <f t="shared" ref="I73" si="478">IF(I72="","",WEEKDAY(AX72))</f>
        <v>1</v>
      </c>
      <c r="J73" s="43">
        <f t="shared" ref="J73" si="479">IF(J72="","",WEEKDAY(AY72))</f>
        <v>2</v>
      </c>
      <c r="K73" s="43">
        <f t="shared" ref="K73" si="480">IF(K72="","",WEEKDAY(AZ72))</f>
        <v>3</v>
      </c>
      <c r="L73" s="47">
        <f t="shared" ref="L73" si="481">IF(L72="","",WEEKDAY(BA72))</f>
        <v>4</v>
      </c>
      <c r="M73" s="47">
        <f t="shared" ref="M73" si="482">IF(M72="","",WEEKDAY(BB72))</f>
        <v>5</v>
      </c>
      <c r="N73" s="43">
        <f t="shared" ref="N73" si="483">IF(N72="","",WEEKDAY(BC72))</f>
        <v>6</v>
      </c>
      <c r="O73" s="43">
        <f t="shared" ref="O73" si="484">IF(O72="","",WEEKDAY(BD72))</f>
        <v>7</v>
      </c>
      <c r="P73" s="43">
        <f t="shared" ref="P73" si="485">IF(P72="","",WEEKDAY(BE72))</f>
        <v>1</v>
      </c>
      <c r="Q73" s="43">
        <f t="shared" ref="Q73" si="486">IF(Q72="","",WEEKDAY(BF72))</f>
        <v>2</v>
      </c>
      <c r="R73" s="43">
        <f t="shared" ref="R73" si="487">IF(R72="","",WEEKDAY(BG72))</f>
        <v>3</v>
      </c>
      <c r="S73" s="47">
        <f t="shared" ref="S73" si="488">IF(S72="","",WEEKDAY(BH72))</f>
        <v>4</v>
      </c>
      <c r="T73" s="47">
        <f t="shared" ref="T73" si="489">IF(T72="","",WEEKDAY(BI72))</f>
        <v>5</v>
      </c>
      <c r="U73" s="43">
        <f t="shared" ref="U73" si="490">IF(U72="","",WEEKDAY(BJ72))</f>
        <v>6</v>
      </c>
      <c r="V73" s="43">
        <f t="shared" ref="V73" si="491">IF(V72="","",WEEKDAY(BK72))</f>
        <v>7</v>
      </c>
      <c r="W73" s="43">
        <f t="shared" ref="W73" si="492">IF(W72="","",WEEKDAY(BL72))</f>
        <v>1</v>
      </c>
      <c r="X73" s="43">
        <f t="shared" ref="X73" si="493">IF(X72="","",WEEKDAY(BM72))</f>
        <v>2</v>
      </c>
      <c r="Y73" s="43">
        <f t="shared" ref="Y73" si="494">IF(Y72="","",WEEKDAY(BN72))</f>
        <v>3</v>
      </c>
      <c r="Z73" s="47">
        <f t="shared" ref="Z73" si="495">IF(Z72="","",WEEKDAY(BO72))</f>
        <v>4</v>
      </c>
      <c r="AA73" s="47">
        <f t="shared" ref="AA73" si="496">IF(AA72="","",WEEKDAY(BP72))</f>
        <v>5</v>
      </c>
      <c r="AB73" s="43">
        <f t="shared" ref="AB73" si="497">IF(AB72="","",WEEKDAY(BQ72))</f>
        <v>6</v>
      </c>
      <c r="AC73" s="43">
        <f t="shared" ref="AC73" si="498">IF(AC72="","",WEEKDAY(BR72))</f>
        <v>7</v>
      </c>
      <c r="AD73" s="43">
        <f t="shared" ref="AD73" si="499">IF(AD72="","",WEEKDAY(BS72))</f>
        <v>1</v>
      </c>
      <c r="AE73" s="43">
        <f t="shared" ref="AE73" si="500">IF(AE72="","",WEEKDAY(BT72))</f>
        <v>2</v>
      </c>
      <c r="AF73" s="43">
        <f t="shared" ref="AF73" si="501">IF(AF72="","",WEEKDAY(BU72))</f>
        <v>3</v>
      </c>
      <c r="AG73" s="47">
        <f t="shared" ref="AG73" si="502">IF(AG72="","",WEEKDAY(BV72))</f>
        <v>4</v>
      </c>
      <c r="AH73" s="47">
        <f t="shared" ref="AH73" si="503">IF(AH72="","",WEEKDAY(BW72))</f>
        <v>5</v>
      </c>
      <c r="AI73" s="47">
        <f t="shared" ref="AI73" si="504">IF(AI72="","",WEEKDAY(BX72))</f>
        <v>6</v>
      </c>
      <c r="AJ73" s="43">
        <f t="shared" ref="AJ73" si="505">IF(AJ72="","",WEEKDAY(BY72))</f>
        <v>7</v>
      </c>
      <c r="AK73" s="46">
        <f t="shared" ref="AK73" si="506">IF(AK72="","",WEEKDAY(BZ72))</f>
        <v>1</v>
      </c>
      <c r="AL73" s="88" t="s">
        <v>8</v>
      </c>
      <c r="AM73" s="89"/>
      <c r="AN73" s="89"/>
      <c r="AO73" s="89"/>
      <c r="AP73" s="90">
        <f t="shared" ref="AP73" si="507">COUNTIF(G75:AK75,"閉")+COUNTIF(G75:AK75,"天")</f>
        <v>0</v>
      </c>
      <c r="AQ73" s="91"/>
      <c r="AV73">
        <f>WEEKDAY(AV72)</f>
        <v>6</v>
      </c>
      <c r="AW73">
        <f>WEEKDAY(AW72)</f>
        <v>7</v>
      </c>
      <c r="AX73">
        <f t="shared" ref="AX73:BZ73" si="508">WEEKDAY(AX72)</f>
        <v>1</v>
      </c>
      <c r="AY73">
        <f t="shared" si="508"/>
        <v>2</v>
      </c>
      <c r="AZ73">
        <f t="shared" si="508"/>
        <v>3</v>
      </c>
      <c r="BA73">
        <f t="shared" si="508"/>
        <v>4</v>
      </c>
      <c r="BB73">
        <f t="shared" si="508"/>
        <v>5</v>
      </c>
      <c r="BC73">
        <f t="shared" si="508"/>
        <v>6</v>
      </c>
      <c r="BD73">
        <f t="shared" si="508"/>
        <v>7</v>
      </c>
      <c r="BE73">
        <f t="shared" si="508"/>
        <v>1</v>
      </c>
      <c r="BF73">
        <f t="shared" si="508"/>
        <v>2</v>
      </c>
      <c r="BG73">
        <f t="shared" si="508"/>
        <v>3</v>
      </c>
      <c r="BH73">
        <f t="shared" si="508"/>
        <v>4</v>
      </c>
      <c r="BI73">
        <f t="shared" si="508"/>
        <v>5</v>
      </c>
      <c r="BJ73">
        <f t="shared" si="508"/>
        <v>6</v>
      </c>
      <c r="BK73">
        <f t="shared" si="508"/>
        <v>7</v>
      </c>
      <c r="BL73">
        <f t="shared" si="508"/>
        <v>1</v>
      </c>
      <c r="BM73">
        <f t="shared" si="508"/>
        <v>2</v>
      </c>
      <c r="BN73">
        <f t="shared" si="508"/>
        <v>3</v>
      </c>
      <c r="BO73">
        <f t="shared" si="508"/>
        <v>4</v>
      </c>
      <c r="BP73">
        <f t="shared" si="508"/>
        <v>5</v>
      </c>
      <c r="BQ73">
        <f t="shared" si="508"/>
        <v>6</v>
      </c>
      <c r="BR73">
        <f t="shared" si="508"/>
        <v>7</v>
      </c>
      <c r="BS73">
        <f t="shared" si="508"/>
        <v>1</v>
      </c>
      <c r="BT73">
        <f t="shared" si="508"/>
        <v>2</v>
      </c>
      <c r="BU73">
        <f t="shared" si="508"/>
        <v>3</v>
      </c>
      <c r="BV73">
        <f t="shared" si="508"/>
        <v>4</v>
      </c>
      <c r="BW73">
        <f t="shared" si="508"/>
        <v>5</v>
      </c>
      <c r="BX73">
        <f t="shared" si="508"/>
        <v>6</v>
      </c>
      <c r="BY73">
        <f t="shared" si="508"/>
        <v>7</v>
      </c>
      <c r="BZ73">
        <f t="shared" si="508"/>
        <v>1</v>
      </c>
    </row>
    <row r="74" spans="1:78" ht="20.25" customHeight="1" x14ac:dyDescent="0.15">
      <c r="A74" s="49"/>
      <c r="B74" s="52" t="s">
        <v>42</v>
      </c>
      <c r="C74" s="50" t="str">
        <f>IFERROR(IF(AP74&lt;($Y$109/100),"×","○"),"")</f>
        <v/>
      </c>
      <c r="D74" s="81" t="s">
        <v>24</v>
      </c>
      <c r="E74" s="82"/>
      <c r="F74" s="83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88" t="s">
        <v>21</v>
      </c>
      <c r="AM74" s="89"/>
      <c r="AN74" s="89"/>
      <c r="AO74" s="89"/>
      <c r="AP74" s="79" t="e">
        <f t="shared" ref="AP74" si="509">AP73/AP72</f>
        <v>#DIV/0!</v>
      </c>
      <c r="AQ74" s="80"/>
      <c r="AR74">
        <f>IF(C74="×",1,0)</f>
        <v>0</v>
      </c>
    </row>
    <row r="75" spans="1:78" ht="20.25" customHeight="1" thickBot="1" x14ac:dyDescent="0.2">
      <c r="A75" s="54"/>
      <c r="B75" s="53" t="s">
        <v>43</v>
      </c>
      <c r="C75" s="51" t="str">
        <f>IF(AP75=0,"",IF(AP73&lt;AP75,"×","○"))</f>
        <v/>
      </c>
      <c r="D75" s="97" t="s">
        <v>25</v>
      </c>
      <c r="E75" s="98"/>
      <c r="F75" s="99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2"/>
      <c r="AL75" s="84" t="s">
        <v>33</v>
      </c>
      <c r="AM75" s="85"/>
      <c r="AN75" s="85"/>
      <c r="AO75" s="85"/>
      <c r="AP75" s="120">
        <f>COUNTIFS(G73:AK73,7,G75:AK75,"作")+COUNTIFS(G73:AK73,7,G75:AK75,"天")+COUNTIFS(G73:AK73,7,G75:AK75,"閉")+COUNTIFS(G73:AK73,1,G75:AK75,"作")+COUNTIFS(G73:AK73,1,G75:AK75,"天")+COUNTIFS(G73:AK73,1,G75:AK75,"閉")</f>
        <v>0</v>
      </c>
      <c r="AQ75" s="121"/>
      <c r="AR75">
        <f>IF(C75="×",1,0)</f>
        <v>0</v>
      </c>
      <c r="AS75">
        <f>IF(A72="","",IF(AR74=0,0,IF(AR75=0,0,1)))</f>
        <v>0</v>
      </c>
    </row>
    <row r="76" spans="1:78" ht="20.25" customHeight="1" x14ac:dyDescent="0.15">
      <c r="A76" s="73" t="str">
        <f>IF($E$5&lt;AV76,"",TEXT(EDATE($E$4,17),"ggge年m月"))</f>
        <v>令和7年9月</v>
      </c>
      <c r="B76" s="74"/>
      <c r="C76" s="75"/>
      <c r="D76" s="92" t="s">
        <v>7</v>
      </c>
      <c r="E76" s="93"/>
      <c r="F76" s="94"/>
      <c r="G76" s="5">
        <f>IF($E$4&gt;AV76,"",IF($E$5&lt;AV76,"",DAY(AV76)))</f>
        <v>1</v>
      </c>
      <c r="H76" s="5">
        <f>IF($E$4&gt;AW76,"",IF($E$5&lt;AW76,"",DAY(AW76)))</f>
        <v>2</v>
      </c>
      <c r="I76" s="5">
        <f t="shared" ref="I76" si="510">IF($E$4&gt;AX76,"",IF($E$5&lt;AX76,"",DAY(AX76)))</f>
        <v>3</v>
      </c>
      <c r="J76" s="5">
        <f t="shared" ref="J76" si="511">IF($E$4&gt;AY76,"",IF($E$5&lt;AY76,"",DAY(AY76)))</f>
        <v>4</v>
      </c>
      <c r="K76" s="5">
        <f t="shared" ref="K76" si="512">IF($E$4&gt;AZ76,"",IF($E$5&lt;AZ76,"",DAY(AZ76)))</f>
        <v>5</v>
      </c>
      <c r="L76" s="41">
        <f t="shared" ref="L76" si="513">IF($E$4&gt;BA76,"",IF($E$5&lt;BA76,"",DAY(BA76)))</f>
        <v>6</v>
      </c>
      <c r="M76" s="41">
        <f t="shared" ref="M76" si="514">IF($E$4&gt;BB76,"",IF($E$5&lt;BB76,"",DAY(BB76)))</f>
        <v>7</v>
      </c>
      <c r="N76" s="16">
        <f t="shared" ref="N76" si="515">IF($E$4&gt;BC76,"",IF($E$5&lt;BC76,"",DAY(BC76)))</f>
        <v>8</v>
      </c>
      <c r="O76" s="16">
        <f t="shared" ref="O76" si="516">IF($E$4&gt;BD76,"",IF($E$5&lt;BD76,"",DAY(BD76)))</f>
        <v>9</v>
      </c>
      <c r="P76" s="16">
        <f t="shared" ref="P76" si="517">IF($E$4&gt;BE76,"",IF($E$5&lt;BE76,"",DAY(BE76)))</f>
        <v>10</v>
      </c>
      <c r="Q76" s="16">
        <f t="shared" ref="Q76" si="518">IF($E$4&gt;BF76,"",IF($E$5&lt;BF76,"",DAY(BF76)))</f>
        <v>11</v>
      </c>
      <c r="R76" s="16">
        <f t="shared" ref="R76" si="519">IF($E$4&gt;BG76,"",IF($E$5&lt;BG76,"",DAY(BG76)))</f>
        <v>12</v>
      </c>
      <c r="S76" s="41">
        <f t="shared" ref="S76" si="520">IF($E$4&gt;BH76,"",IF($E$5&lt;BH76,"",DAY(BH76)))</f>
        <v>13</v>
      </c>
      <c r="T76" s="41">
        <f t="shared" ref="T76" si="521">IF($E$4&gt;BI76,"",IF($E$5&lt;BI76,"",DAY(BI76)))</f>
        <v>14</v>
      </c>
      <c r="U76" s="16">
        <f t="shared" ref="U76" si="522">IF($E$4&gt;BJ76,"",IF($E$5&lt;BJ76,"",DAY(BJ76)))</f>
        <v>15</v>
      </c>
      <c r="V76" s="16">
        <f t="shared" ref="V76" si="523">IF($E$4&gt;BK76,"",IF($E$5&lt;BK76,"",DAY(BK76)))</f>
        <v>16</v>
      </c>
      <c r="W76" s="16">
        <f t="shared" ref="W76" si="524">IF($E$4&gt;BL76,"",IF($E$5&lt;BL76,"",DAY(BL76)))</f>
        <v>17</v>
      </c>
      <c r="X76" s="16">
        <f t="shared" ref="X76" si="525">IF($E$4&gt;BM76,"",IF($E$5&lt;BM76,"",DAY(BM76)))</f>
        <v>18</v>
      </c>
      <c r="Y76" s="16">
        <f t="shared" ref="Y76" si="526">IF($E$4&gt;BN76,"",IF($E$5&lt;BN76,"",DAY(BN76)))</f>
        <v>19</v>
      </c>
      <c r="Z76" s="41">
        <f t="shared" ref="Z76" si="527">IF($E$4&gt;BO76,"",IF($E$5&lt;BO76,"",DAY(BO76)))</f>
        <v>20</v>
      </c>
      <c r="AA76" s="41">
        <f t="shared" ref="AA76" si="528">IF($E$4&gt;BP76,"",IF($E$5&lt;BP76,"",DAY(BP76)))</f>
        <v>21</v>
      </c>
      <c r="AB76" s="16">
        <f t="shared" ref="AB76" si="529">IF($E$4&gt;BQ76,"",IF($E$5&lt;BQ76,"",DAY(BQ76)))</f>
        <v>22</v>
      </c>
      <c r="AC76" s="16">
        <f t="shared" ref="AC76" si="530">IF($E$4&gt;BR76,"",IF($E$5&lt;BR76,"",DAY(BR76)))</f>
        <v>23</v>
      </c>
      <c r="AD76" s="16">
        <f t="shared" ref="AD76" si="531">IF($E$4&gt;BS76,"",IF($E$5&lt;BS76,"",DAY(BS76)))</f>
        <v>24</v>
      </c>
      <c r="AE76" s="16">
        <f t="shared" ref="AE76" si="532">IF($E$4&gt;BT76,"",IF($E$5&lt;BT76,"",DAY(BT76)))</f>
        <v>25</v>
      </c>
      <c r="AF76" s="16">
        <f t="shared" ref="AF76" si="533">IF($E$4&gt;BU76,"",IF($E$5&lt;BU76,"",DAY(BU76)))</f>
        <v>26</v>
      </c>
      <c r="AG76" s="41">
        <f t="shared" ref="AG76" si="534">IF($E$4&gt;BV76,"",IF($E$5&lt;BV76,"",DAY(BV76)))</f>
        <v>27</v>
      </c>
      <c r="AH76" s="41">
        <f t="shared" ref="AH76" si="535">IF($E$4&gt;BW76,"",IF($E$5&lt;BW76,"",DAY(BW76)))</f>
        <v>28</v>
      </c>
      <c r="AI76" s="41">
        <f>IF($E$4&gt;BX76,"",IF($E$5&lt;BX76,"",IF(MONTH(BW76)&lt;&gt;MONTH(BX76),"",DAY(BX76))))</f>
        <v>29</v>
      </c>
      <c r="AJ76" s="5">
        <f>IF($E$4&gt;BY76,"",IF($E$5&lt;BY76,"",IF(MONTH(BW76)&lt;&gt;MONTH(BY76),"",DAY(BY76))))</f>
        <v>30</v>
      </c>
      <c r="AK76" s="13" t="str">
        <f>IF($E$4&gt;BZ76,"",IF($E$5&lt;BZ76,"",IF(MONTH(BW76)&lt;&gt;MONTH(BZ76),"",DAY(BZ76))))</f>
        <v/>
      </c>
      <c r="AL76" s="88" t="s">
        <v>11</v>
      </c>
      <c r="AM76" s="89"/>
      <c r="AN76" s="89"/>
      <c r="AO76" s="89"/>
      <c r="AP76" s="95">
        <f>COUNTIF(G78:AK78,"工")+COUNTIF(G78:AK78,"休")+COUNTIFS(G78:AK78,"外",G79:AK79,"作")+COUNTIFS(G78:AK78,"外",G79:AK79,"天")+COUNTIFS(G78:AK78,"外",G79:AK79,"閉")</f>
        <v>0</v>
      </c>
      <c r="AQ76" s="96"/>
      <c r="AU76" s="42"/>
      <c r="AV76" s="45">
        <f>EDATE(AV72,1)</f>
        <v>45901</v>
      </c>
      <c r="AW76" s="45">
        <f>AV76+1</f>
        <v>45902</v>
      </c>
      <c r="AX76" s="45">
        <f t="shared" ref="AX76" si="536">AW76+1</f>
        <v>45903</v>
      </c>
      <c r="AY76" s="45">
        <f t="shared" ref="AY76" si="537">AX76+1</f>
        <v>45904</v>
      </c>
      <c r="AZ76" s="45">
        <f t="shared" ref="AZ76" si="538">AY76+1</f>
        <v>45905</v>
      </c>
      <c r="BA76" s="45">
        <f t="shared" ref="BA76" si="539">AZ76+1</f>
        <v>45906</v>
      </c>
      <c r="BB76" s="45">
        <f t="shared" ref="BB76" si="540">BA76+1</f>
        <v>45907</v>
      </c>
      <c r="BC76" s="45">
        <f t="shared" ref="BC76" si="541">BB76+1</f>
        <v>45908</v>
      </c>
      <c r="BD76" s="45">
        <f t="shared" ref="BD76" si="542">BC76+1</f>
        <v>45909</v>
      </c>
      <c r="BE76" s="45">
        <f t="shared" ref="BE76" si="543">BD76+1</f>
        <v>45910</v>
      </c>
      <c r="BF76" s="45">
        <f t="shared" ref="BF76" si="544">BE76+1</f>
        <v>45911</v>
      </c>
      <c r="BG76" s="45">
        <f t="shared" ref="BG76" si="545">BF76+1</f>
        <v>45912</v>
      </c>
      <c r="BH76" s="45">
        <f t="shared" ref="BH76" si="546">BG76+1</f>
        <v>45913</v>
      </c>
      <c r="BI76" s="45">
        <f t="shared" ref="BI76" si="547">BH76+1</f>
        <v>45914</v>
      </c>
      <c r="BJ76" s="45">
        <f t="shared" ref="BJ76" si="548">BI76+1</f>
        <v>45915</v>
      </c>
      <c r="BK76" s="45">
        <f t="shared" ref="BK76" si="549">BJ76+1</f>
        <v>45916</v>
      </c>
      <c r="BL76" s="45">
        <f t="shared" ref="BL76" si="550">BK76+1</f>
        <v>45917</v>
      </c>
      <c r="BM76" s="45">
        <f t="shared" ref="BM76" si="551">BL76+1</f>
        <v>45918</v>
      </c>
      <c r="BN76" s="45">
        <f t="shared" ref="BN76" si="552">BM76+1</f>
        <v>45919</v>
      </c>
      <c r="BO76" s="45">
        <f t="shared" ref="BO76" si="553">BN76+1</f>
        <v>45920</v>
      </c>
      <c r="BP76" s="45">
        <f t="shared" ref="BP76" si="554">BO76+1</f>
        <v>45921</v>
      </c>
      <c r="BQ76" s="45">
        <f t="shared" ref="BQ76" si="555">BP76+1</f>
        <v>45922</v>
      </c>
      <c r="BR76" s="45">
        <f t="shared" ref="BR76" si="556">BQ76+1</f>
        <v>45923</v>
      </c>
      <c r="BS76" s="45">
        <f t="shared" ref="BS76" si="557">BR76+1</f>
        <v>45924</v>
      </c>
      <c r="BT76" s="45">
        <f t="shared" ref="BT76" si="558">BS76+1</f>
        <v>45925</v>
      </c>
      <c r="BU76" s="45">
        <f t="shared" ref="BU76" si="559">BT76+1</f>
        <v>45926</v>
      </c>
      <c r="BV76" s="45">
        <f t="shared" ref="BV76" si="560">BU76+1</f>
        <v>45927</v>
      </c>
      <c r="BW76" s="45">
        <f t="shared" ref="BW76" si="561">BV76+1</f>
        <v>45928</v>
      </c>
      <c r="BX76" s="45">
        <f t="shared" ref="BX76" si="562">BW76+1</f>
        <v>45929</v>
      </c>
      <c r="BY76" s="45">
        <f t="shared" ref="BY76" si="563">BX76+1</f>
        <v>45930</v>
      </c>
      <c r="BZ76" s="45">
        <f t="shared" ref="BZ76" si="564">BY76+1</f>
        <v>45931</v>
      </c>
    </row>
    <row r="77" spans="1:78" ht="20.25" customHeight="1" x14ac:dyDescent="0.15">
      <c r="A77" s="76"/>
      <c r="B77" s="77"/>
      <c r="C77" s="78"/>
      <c r="D77" s="81" t="s">
        <v>6</v>
      </c>
      <c r="E77" s="82"/>
      <c r="F77" s="83"/>
      <c r="G77" s="43">
        <f>IF(G76="","",WEEKDAY(AV76))</f>
        <v>2</v>
      </c>
      <c r="H77" s="43">
        <f t="shared" ref="H77" si="565">IF(H76="","",WEEKDAY(AW76))</f>
        <v>3</v>
      </c>
      <c r="I77" s="43">
        <f t="shared" ref="I77" si="566">IF(I76="","",WEEKDAY(AX76))</f>
        <v>4</v>
      </c>
      <c r="J77" s="43">
        <f t="shared" ref="J77" si="567">IF(J76="","",WEEKDAY(AY76))</f>
        <v>5</v>
      </c>
      <c r="K77" s="43">
        <f t="shared" ref="K77" si="568">IF(K76="","",WEEKDAY(AZ76))</f>
        <v>6</v>
      </c>
      <c r="L77" s="47">
        <f t="shared" ref="L77" si="569">IF(L76="","",WEEKDAY(BA76))</f>
        <v>7</v>
      </c>
      <c r="M77" s="47">
        <f t="shared" ref="M77" si="570">IF(M76="","",WEEKDAY(BB76))</f>
        <v>1</v>
      </c>
      <c r="N77" s="43">
        <f t="shared" ref="N77" si="571">IF(N76="","",WEEKDAY(BC76))</f>
        <v>2</v>
      </c>
      <c r="O77" s="43">
        <f t="shared" ref="O77" si="572">IF(O76="","",WEEKDAY(BD76))</f>
        <v>3</v>
      </c>
      <c r="P77" s="43">
        <f t="shared" ref="P77" si="573">IF(P76="","",WEEKDAY(BE76))</f>
        <v>4</v>
      </c>
      <c r="Q77" s="43">
        <f t="shared" ref="Q77" si="574">IF(Q76="","",WEEKDAY(BF76))</f>
        <v>5</v>
      </c>
      <c r="R77" s="43">
        <f t="shared" ref="R77" si="575">IF(R76="","",WEEKDAY(BG76))</f>
        <v>6</v>
      </c>
      <c r="S77" s="47">
        <f t="shared" ref="S77" si="576">IF(S76="","",WEEKDAY(BH76))</f>
        <v>7</v>
      </c>
      <c r="T77" s="47">
        <f t="shared" ref="T77" si="577">IF(T76="","",WEEKDAY(BI76))</f>
        <v>1</v>
      </c>
      <c r="U77" s="43">
        <f t="shared" ref="U77" si="578">IF(U76="","",WEEKDAY(BJ76))</f>
        <v>2</v>
      </c>
      <c r="V77" s="43">
        <f t="shared" ref="V77" si="579">IF(V76="","",WEEKDAY(BK76))</f>
        <v>3</v>
      </c>
      <c r="W77" s="43">
        <f t="shared" ref="W77" si="580">IF(W76="","",WEEKDAY(BL76))</f>
        <v>4</v>
      </c>
      <c r="X77" s="43">
        <f t="shared" ref="X77" si="581">IF(X76="","",WEEKDAY(BM76))</f>
        <v>5</v>
      </c>
      <c r="Y77" s="43">
        <f t="shared" ref="Y77" si="582">IF(Y76="","",WEEKDAY(BN76))</f>
        <v>6</v>
      </c>
      <c r="Z77" s="47">
        <f t="shared" ref="Z77" si="583">IF(Z76="","",WEEKDAY(BO76))</f>
        <v>7</v>
      </c>
      <c r="AA77" s="47">
        <f t="shared" ref="AA77" si="584">IF(AA76="","",WEEKDAY(BP76))</f>
        <v>1</v>
      </c>
      <c r="AB77" s="43">
        <f t="shared" ref="AB77" si="585">IF(AB76="","",WEEKDAY(BQ76))</f>
        <v>2</v>
      </c>
      <c r="AC77" s="43">
        <f t="shared" ref="AC77" si="586">IF(AC76="","",WEEKDAY(BR76))</f>
        <v>3</v>
      </c>
      <c r="AD77" s="43">
        <f t="shared" ref="AD77" si="587">IF(AD76="","",WEEKDAY(BS76))</f>
        <v>4</v>
      </c>
      <c r="AE77" s="43">
        <f t="shared" ref="AE77" si="588">IF(AE76="","",WEEKDAY(BT76))</f>
        <v>5</v>
      </c>
      <c r="AF77" s="43">
        <f t="shared" ref="AF77" si="589">IF(AF76="","",WEEKDAY(BU76))</f>
        <v>6</v>
      </c>
      <c r="AG77" s="47">
        <f t="shared" ref="AG77" si="590">IF(AG76="","",WEEKDAY(BV76))</f>
        <v>7</v>
      </c>
      <c r="AH77" s="47">
        <f t="shared" ref="AH77" si="591">IF(AH76="","",WEEKDAY(BW76))</f>
        <v>1</v>
      </c>
      <c r="AI77" s="47">
        <f t="shared" ref="AI77" si="592">IF(AI76="","",WEEKDAY(BX76))</f>
        <v>2</v>
      </c>
      <c r="AJ77" s="43">
        <f t="shared" ref="AJ77" si="593">IF(AJ76="","",WEEKDAY(BY76))</f>
        <v>3</v>
      </c>
      <c r="AK77" s="46" t="str">
        <f t="shared" ref="AK77" si="594">IF(AK76="","",WEEKDAY(BZ76))</f>
        <v/>
      </c>
      <c r="AL77" s="88" t="s">
        <v>8</v>
      </c>
      <c r="AM77" s="89"/>
      <c r="AN77" s="89"/>
      <c r="AO77" s="89"/>
      <c r="AP77" s="90">
        <f t="shared" ref="AP77" si="595">COUNTIF(G79:AK79,"閉")+COUNTIF(G79:AK79,"天")</f>
        <v>0</v>
      </c>
      <c r="AQ77" s="91"/>
      <c r="AV77">
        <f>WEEKDAY(AV76)</f>
        <v>2</v>
      </c>
      <c r="AW77">
        <f>WEEKDAY(AW76)</f>
        <v>3</v>
      </c>
      <c r="AX77">
        <f t="shared" ref="AX77:BZ77" si="596">WEEKDAY(AX76)</f>
        <v>4</v>
      </c>
      <c r="AY77">
        <f t="shared" si="596"/>
        <v>5</v>
      </c>
      <c r="AZ77">
        <f t="shared" si="596"/>
        <v>6</v>
      </c>
      <c r="BA77">
        <f t="shared" si="596"/>
        <v>7</v>
      </c>
      <c r="BB77">
        <f t="shared" si="596"/>
        <v>1</v>
      </c>
      <c r="BC77">
        <f t="shared" si="596"/>
        <v>2</v>
      </c>
      <c r="BD77">
        <f t="shared" si="596"/>
        <v>3</v>
      </c>
      <c r="BE77">
        <f t="shared" si="596"/>
        <v>4</v>
      </c>
      <c r="BF77">
        <f t="shared" si="596"/>
        <v>5</v>
      </c>
      <c r="BG77">
        <f t="shared" si="596"/>
        <v>6</v>
      </c>
      <c r="BH77">
        <f t="shared" si="596"/>
        <v>7</v>
      </c>
      <c r="BI77">
        <f t="shared" si="596"/>
        <v>1</v>
      </c>
      <c r="BJ77">
        <f t="shared" si="596"/>
        <v>2</v>
      </c>
      <c r="BK77">
        <f t="shared" si="596"/>
        <v>3</v>
      </c>
      <c r="BL77">
        <f t="shared" si="596"/>
        <v>4</v>
      </c>
      <c r="BM77">
        <f t="shared" si="596"/>
        <v>5</v>
      </c>
      <c r="BN77">
        <f t="shared" si="596"/>
        <v>6</v>
      </c>
      <c r="BO77">
        <f t="shared" si="596"/>
        <v>7</v>
      </c>
      <c r="BP77">
        <f t="shared" si="596"/>
        <v>1</v>
      </c>
      <c r="BQ77">
        <f t="shared" si="596"/>
        <v>2</v>
      </c>
      <c r="BR77">
        <f t="shared" si="596"/>
        <v>3</v>
      </c>
      <c r="BS77">
        <f t="shared" si="596"/>
        <v>4</v>
      </c>
      <c r="BT77">
        <f t="shared" si="596"/>
        <v>5</v>
      </c>
      <c r="BU77">
        <f t="shared" si="596"/>
        <v>6</v>
      </c>
      <c r="BV77">
        <f t="shared" si="596"/>
        <v>7</v>
      </c>
      <c r="BW77">
        <f t="shared" si="596"/>
        <v>1</v>
      </c>
      <c r="BX77">
        <f t="shared" si="596"/>
        <v>2</v>
      </c>
      <c r="BY77">
        <f t="shared" si="596"/>
        <v>3</v>
      </c>
      <c r="BZ77">
        <f t="shared" si="596"/>
        <v>4</v>
      </c>
    </row>
    <row r="78" spans="1:78" ht="20.25" customHeight="1" x14ac:dyDescent="0.15">
      <c r="A78" s="49"/>
      <c r="B78" s="52" t="s">
        <v>42</v>
      </c>
      <c r="C78" s="50" t="str">
        <f>IFERROR(IF(AP78&lt;($Y$109/100),"×","○"),"")</f>
        <v/>
      </c>
      <c r="D78" s="81" t="s">
        <v>24</v>
      </c>
      <c r="E78" s="82"/>
      <c r="F78" s="83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88" t="s">
        <v>21</v>
      </c>
      <c r="AM78" s="89"/>
      <c r="AN78" s="89"/>
      <c r="AO78" s="89"/>
      <c r="AP78" s="79" t="e">
        <f t="shared" ref="AP78" si="597">AP77/AP76</f>
        <v>#DIV/0!</v>
      </c>
      <c r="AQ78" s="80"/>
      <c r="AR78">
        <f>IF(C78="×",1,0)</f>
        <v>0</v>
      </c>
    </row>
    <row r="79" spans="1:78" ht="20.25" customHeight="1" thickBot="1" x14ac:dyDescent="0.2">
      <c r="A79" s="54"/>
      <c r="B79" s="53" t="s">
        <v>43</v>
      </c>
      <c r="C79" s="51" t="str">
        <f>IF(AP79=0,"",IF(AP77&lt;AP79,"×","○"))</f>
        <v/>
      </c>
      <c r="D79" s="97" t="s">
        <v>25</v>
      </c>
      <c r="E79" s="98"/>
      <c r="F79" s="99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2"/>
      <c r="AL79" s="84" t="s">
        <v>33</v>
      </c>
      <c r="AM79" s="85"/>
      <c r="AN79" s="85"/>
      <c r="AO79" s="85"/>
      <c r="AP79" s="120">
        <f>COUNTIFS(G77:AK77,7,G79:AK79,"作")+COUNTIFS(G77:AK77,7,G79:AK79,"天")+COUNTIFS(G77:AK77,7,G79:AK79,"閉")+COUNTIFS(G77:AK77,1,G79:AK79,"作")+COUNTIFS(G77:AK77,1,G79:AK79,"天")+COUNTIFS(G77:AK77,1,G79:AK79,"閉")</f>
        <v>0</v>
      </c>
      <c r="AQ79" s="121"/>
      <c r="AR79">
        <f>IF(C79="×",1,0)</f>
        <v>0</v>
      </c>
      <c r="AS79">
        <f>IF(A76="","",IF(AR78=0,0,IF(AR79=0,0,1)))</f>
        <v>0</v>
      </c>
    </row>
    <row r="80" spans="1:78" ht="20.25" customHeight="1" x14ac:dyDescent="0.15">
      <c r="A80" s="73" t="str">
        <f>IF($E$5&lt;AV80,"",TEXT(EDATE($E$4,18),"ggge年m月"))</f>
        <v>令和7年10月</v>
      </c>
      <c r="B80" s="74"/>
      <c r="C80" s="75"/>
      <c r="D80" s="92" t="s">
        <v>7</v>
      </c>
      <c r="E80" s="93"/>
      <c r="F80" s="94"/>
      <c r="G80" s="5">
        <f>IF($E$4&gt;AV80,"",IF($E$5&lt;AV80,"",DAY(AV80)))</f>
        <v>1</v>
      </c>
      <c r="H80" s="5">
        <f>IF($E$4&gt;AW80,"",IF($E$5&lt;AW80,"",DAY(AW80)))</f>
        <v>2</v>
      </c>
      <c r="I80" s="5">
        <f t="shared" ref="I80" si="598">IF($E$4&gt;AX80,"",IF($E$5&lt;AX80,"",DAY(AX80)))</f>
        <v>3</v>
      </c>
      <c r="J80" s="5">
        <f t="shared" ref="J80" si="599">IF($E$4&gt;AY80,"",IF($E$5&lt;AY80,"",DAY(AY80)))</f>
        <v>4</v>
      </c>
      <c r="K80" s="5">
        <f t="shared" ref="K80" si="600">IF($E$4&gt;AZ80,"",IF($E$5&lt;AZ80,"",DAY(AZ80)))</f>
        <v>5</v>
      </c>
      <c r="L80" s="41">
        <f t="shared" ref="L80" si="601">IF($E$4&gt;BA80,"",IF($E$5&lt;BA80,"",DAY(BA80)))</f>
        <v>6</v>
      </c>
      <c r="M80" s="41">
        <f t="shared" ref="M80" si="602">IF($E$4&gt;BB80,"",IF($E$5&lt;BB80,"",DAY(BB80)))</f>
        <v>7</v>
      </c>
      <c r="N80" s="16">
        <f t="shared" ref="N80" si="603">IF($E$4&gt;BC80,"",IF($E$5&lt;BC80,"",DAY(BC80)))</f>
        <v>8</v>
      </c>
      <c r="O80" s="16">
        <f t="shared" ref="O80" si="604">IF($E$4&gt;BD80,"",IF($E$5&lt;BD80,"",DAY(BD80)))</f>
        <v>9</v>
      </c>
      <c r="P80" s="16">
        <f t="shared" ref="P80" si="605">IF($E$4&gt;BE80,"",IF($E$5&lt;BE80,"",DAY(BE80)))</f>
        <v>10</v>
      </c>
      <c r="Q80" s="16">
        <f t="shared" ref="Q80" si="606">IF($E$4&gt;BF80,"",IF($E$5&lt;BF80,"",DAY(BF80)))</f>
        <v>11</v>
      </c>
      <c r="R80" s="16">
        <f t="shared" ref="R80" si="607">IF($E$4&gt;BG80,"",IF($E$5&lt;BG80,"",DAY(BG80)))</f>
        <v>12</v>
      </c>
      <c r="S80" s="41">
        <f t="shared" ref="S80" si="608">IF($E$4&gt;BH80,"",IF($E$5&lt;BH80,"",DAY(BH80)))</f>
        <v>13</v>
      </c>
      <c r="T80" s="41">
        <f t="shared" ref="T80" si="609">IF($E$4&gt;BI80,"",IF($E$5&lt;BI80,"",DAY(BI80)))</f>
        <v>14</v>
      </c>
      <c r="U80" s="16">
        <f t="shared" ref="U80" si="610">IF($E$4&gt;BJ80,"",IF($E$5&lt;BJ80,"",DAY(BJ80)))</f>
        <v>15</v>
      </c>
      <c r="V80" s="16">
        <f t="shared" ref="V80" si="611">IF($E$4&gt;BK80,"",IF($E$5&lt;BK80,"",DAY(BK80)))</f>
        <v>16</v>
      </c>
      <c r="W80" s="16">
        <f t="shared" ref="W80" si="612">IF($E$4&gt;BL80,"",IF($E$5&lt;BL80,"",DAY(BL80)))</f>
        <v>17</v>
      </c>
      <c r="X80" s="16">
        <f t="shared" ref="X80" si="613">IF($E$4&gt;BM80,"",IF($E$5&lt;BM80,"",DAY(BM80)))</f>
        <v>18</v>
      </c>
      <c r="Y80" s="16">
        <f t="shared" ref="Y80" si="614">IF($E$4&gt;BN80,"",IF($E$5&lt;BN80,"",DAY(BN80)))</f>
        <v>19</v>
      </c>
      <c r="Z80" s="41">
        <f t="shared" ref="Z80" si="615">IF($E$4&gt;BO80,"",IF($E$5&lt;BO80,"",DAY(BO80)))</f>
        <v>20</v>
      </c>
      <c r="AA80" s="41">
        <f t="shared" ref="AA80" si="616">IF($E$4&gt;BP80,"",IF($E$5&lt;BP80,"",DAY(BP80)))</f>
        <v>21</v>
      </c>
      <c r="AB80" s="16">
        <f t="shared" ref="AB80" si="617">IF($E$4&gt;BQ80,"",IF($E$5&lt;BQ80,"",DAY(BQ80)))</f>
        <v>22</v>
      </c>
      <c r="AC80" s="16">
        <f t="shared" ref="AC80" si="618">IF($E$4&gt;BR80,"",IF($E$5&lt;BR80,"",DAY(BR80)))</f>
        <v>23</v>
      </c>
      <c r="AD80" s="16">
        <f t="shared" ref="AD80" si="619">IF($E$4&gt;BS80,"",IF($E$5&lt;BS80,"",DAY(BS80)))</f>
        <v>24</v>
      </c>
      <c r="AE80" s="16">
        <f t="shared" ref="AE80" si="620">IF($E$4&gt;BT80,"",IF($E$5&lt;BT80,"",DAY(BT80)))</f>
        <v>25</v>
      </c>
      <c r="AF80" s="16">
        <f t="shared" ref="AF80" si="621">IF($E$4&gt;BU80,"",IF($E$5&lt;BU80,"",DAY(BU80)))</f>
        <v>26</v>
      </c>
      <c r="AG80" s="41">
        <f t="shared" ref="AG80" si="622">IF($E$4&gt;BV80,"",IF($E$5&lt;BV80,"",DAY(BV80)))</f>
        <v>27</v>
      </c>
      <c r="AH80" s="41">
        <f t="shared" ref="AH80" si="623">IF($E$4&gt;BW80,"",IF($E$5&lt;BW80,"",DAY(BW80)))</f>
        <v>28</v>
      </c>
      <c r="AI80" s="41">
        <f>IF($E$4&gt;BX80,"",IF($E$5&lt;BX80,"",IF(MONTH(BW80)&lt;&gt;MONTH(BX80),"",DAY(BX80))))</f>
        <v>29</v>
      </c>
      <c r="AJ80" s="5">
        <f>IF($E$4&gt;BY80,"",IF($E$5&lt;BY80,"",IF(MONTH(BW80)&lt;&gt;MONTH(BY80),"",DAY(BY80))))</f>
        <v>30</v>
      </c>
      <c r="AK80" s="13">
        <f>IF($E$4&gt;BZ80,"",IF($E$5&lt;BZ80,"",IF(MONTH(BW80)&lt;&gt;MONTH(BZ80),"",DAY(BZ80))))</f>
        <v>31</v>
      </c>
      <c r="AL80" s="88" t="s">
        <v>11</v>
      </c>
      <c r="AM80" s="89"/>
      <c r="AN80" s="89"/>
      <c r="AO80" s="89"/>
      <c r="AP80" s="95">
        <f>COUNTIF(G82:AK82,"工")+COUNTIF(G82:AK82,"休")+COUNTIFS(G82:AK82,"外",G83:AK83,"作")+COUNTIFS(G82:AK82,"外",G83:AK83,"天")+COUNTIFS(G82:AK82,"外",G83:AK83,"閉")</f>
        <v>0</v>
      </c>
      <c r="AQ80" s="96"/>
      <c r="AU80" s="42"/>
      <c r="AV80" s="45">
        <f>EDATE(AV76,1)</f>
        <v>45931</v>
      </c>
      <c r="AW80" s="45">
        <f>AV80+1</f>
        <v>45932</v>
      </c>
      <c r="AX80" s="45">
        <f t="shared" ref="AX80" si="624">AW80+1</f>
        <v>45933</v>
      </c>
      <c r="AY80" s="45">
        <f t="shared" ref="AY80" si="625">AX80+1</f>
        <v>45934</v>
      </c>
      <c r="AZ80" s="45">
        <f t="shared" ref="AZ80" si="626">AY80+1</f>
        <v>45935</v>
      </c>
      <c r="BA80" s="45">
        <f t="shared" ref="BA80" si="627">AZ80+1</f>
        <v>45936</v>
      </c>
      <c r="BB80" s="45">
        <f t="shared" ref="BB80" si="628">BA80+1</f>
        <v>45937</v>
      </c>
      <c r="BC80" s="45">
        <f t="shared" ref="BC80" si="629">BB80+1</f>
        <v>45938</v>
      </c>
      <c r="BD80" s="45">
        <f t="shared" ref="BD80" si="630">BC80+1</f>
        <v>45939</v>
      </c>
      <c r="BE80" s="45">
        <f t="shared" ref="BE80" si="631">BD80+1</f>
        <v>45940</v>
      </c>
      <c r="BF80" s="45">
        <f t="shared" ref="BF80" si="632">BE80+1</f>
        <v>45941</v>
      </c>
      <c r="BG80" s="45">
        <f t="shared" ref="BG80" si="633">BF80+1</f>
        <v>45942</v>
      </c>
      <c r="BH80" s="45">
        <f t="shared" ref="BH80" si="634">BG80+1</f>
        <v>45943</v>
      </c>
      <c r="BI80" s="45">
        <f t="shared" ref="BI80" si="635">BH80+1</f>
        <v>45944</v>
      </c>
      <c r="BJ80" s="45">
        <f t="shared" ref="BJ80" si="636">BI80+1</f>
        <v>45945</v>
      </c>
      <c r="BK80" s="45">
        <f t="shared" ref="BK80" si="637">BJ80+1</f>
        <v>45946</v>
      </c>
      <c r="BL80" s="45">
        <f t="shared" ref="BL80" si="638">BK80+1</f>
        <v>45947</v>
      </c>
      <c r="BM80" s="45">
        <f t="shared" ref="BM80" si="639">BL80+1</f>
        <v>45948</v>
      </c>
      <c r="BN80" s="45">
        <f t="shared" ref="BN80" si="640">BM80+1</f>
        <v>45949</v>
      </c>
      <c r="BO80" s="45">
        <f t="shared" ref="BO80" si="641">BN80+1</f>
        <v>45950</v>
      </c>
      <c r="BP80" s="45">
        <f t="shared" ref="BP80" si="642">BO80+1</f>
        <v>45951</v>
      </c>
      <c r="BQ80" s="45">
        <f t="shared" ref="BQ80" si="643">BP80+1</f>
        <v>45952</v>
      </c>
      <c r="BR80" s="45">
        <f t="shared" ref="BR80" si="644">BQ80+1</f>
        <v>45953</v>
      </c>
      <c r="BS80" s="45">
        <f t="shared" ref="BS80" si="645">BR80+1</f>
        <v>45954</v>
      </c>
      <c r="BT80" s="45">
        <f t="shared" ref="BT80" si="646">BS80+1</f>
        <v>45955</v>
      </c>
      <c r="BU80" s="45">
        <f t="shared" ref="BU80" si="647">BT80+1</f>
        <v>45956</v>
      </c>
      <c r="BV80" s="45">
        <f t="shared" ref="BV80" si="648">BU80+1</f>
        <v>45957</v>
      </c>
      <c r="BW80" s="45">
        <f t="shared" ref="BW80" si="649">BV80+1</f>
        <v>45958</v>
      </c>
      <c r="BX80" s="45">
        <f t="shared" ref="BX80" si="650">BW80+1</f>
        <v>45959</v>
      </c>
      <c r="BY80" s="45">
        <f t="shared" ref="BY80" si="651">BX80+1</f>
        <v>45960</v>
      </c>
      <c r="BZ80" s="45">
        <f t="shared" ref="BZ80" si="652">BY80+1</f>
        <v>45961</v>
      </c>
    </row>
    <row r="81" spans="1:78" ht="20.25" customHeight="1" x14ac:dyDescent="0.15">
      <c r="A81" s="76"/>
      <c r="B81" s="77"/>
      <c r="C81" s="78"/>
      <c r="D81" s="81" t="s">
        <v>6</v>
      </c>
      <c r="E81" s="82"/>
      <c r="F81" s="83"/>
      <c r="G81" s="43">
        <f>IF(G80="","",WEEKDAY(AV80))</f>
        <v>4</v>
      </c>
      <c r="H81" s="43">
        <f t="shared" ref="H81" si="653">IF(H80="","",WEEKDAY(AW80))</f>
        <v>5</v>
      </c>
      <c r="I81" s="43">
        <f t="shared" ref="I81" si="654">IF(I80="","",WEEKDAY(AX80))</f>
        <v>6</v>
      </c>
      <c r="J81" s="43">
        <f t="shared" ref="J81" si="655">IF(J80="","",WEEKDAY(AY80))</f>
        <v>7</v>
      </c>
      <c r="K81" s="43">
        <f t="shared" ref="K81" si="656">IF(K80="","",WEEKDAY(AZ80))</f>
        <v>1</v>
      </c>
      <c r="L81" s="47">
        <f t="shared" ref="L81" si="657">IF(L80="","",WEEKDAY(BA80))</f>
        <v>2</v>
      </c>
      <c r="M81" s="47">
        <f t="shared" ref="M81" si="658">IF(M80="","",WEEKDAY(BB80))</f>
        <v>3</v>
      </c>
      <c r="N81" s="43">
        <f t="shared" ref="N81" si="659">IF(N80="","",WEEKDAY(BC80))</f>
        <v>4</v>
      </c>
      <c r="O81" s="43">
        <f t="shared" ref="O81" si="660">IF(O80="","",WEEKDAY(BD80))</f>
        <v>5</v>
      </c>
      <c r="P81" s="43">
        <f t="shared" ref="P81" si="661">IF(P80="","",WEEKDAY(BE80))</f>
        <v>6</v>
      </c>
      <c r="Q81" s="43">
        <f t="shared" ref="Q81" si="662">IF(Q80="","",WEEKDAY(BF80))</f>
        <v>7</v>
      </c>
      <c r="R81" s="43">
        <f t="shared" ref="R81" si="663">IF(R80="","",WEEKDAY(BG80))</f>
        <v>1</v>
      </c>
      <c r="S81" s="47">
        <f t="shared" ref="S81" si="664">IF(S80="","",WEEKDAY(BH80))</f>
        <v>2</v>
      </c>
      <c r="T81" s="47">
        <f t="shared" ref="T81" si="665">IF(T80="","",WEEKDAY(BI80))</f>
        <v>3</v>
      </c>
      <c r="U81" s="43">
        <f t="shared" ref="U81" si="666">IF(U80="","",WEEKDAY(BJ80))</f>
        <v>4</v>
      </c>
      <c r="V81" s="43">
        <f t="shared" ref="V81" si="667">IF(V80="","",WEEKDAY(BK80))</f>
        <v>5</v>
      </c>
      <c r="W81" s="43">
        <f t="shared" ref="W81" si="668">IF(W80="","",WEEKDAY(BL80))</f>
        <v>6</v>
      </c>
      <c r="X81" s="43">
        <f t="shared" ref="X81" si="669">IF(X80="","",WEEKDAY(BM80))</f>
        <v>7</v>
      </c>
      <c r="Y81" s="43">
        <f t="shared" ref="Y81" si="670">IF(Y80="","",WEEKDAY(BN80))</f>
        <v>1</v>
      </c>
      <c r="Z81" s="47">
        <f t="shared" ref="Z81" si="671">IF(Z80="","",WEEKDAY(BO80))</f>
        <v>2</v>
      </c>
      <c r="AA81" s="47">
        <f t="shared" ref="AA81" si="672">IF(AA80="","",WEEKDAY(BP80))</f>
        <v>3</v>
      </c>
      <c r="AB81" s="43">
        <f t="shared" ref="AB81" si="673">IF(AB80="","",WEEKDAY(BQ80))</f>
        <v>4</v>
      </c>
      <c r="AC81" s="43">
        <f t="shared" ref="AC81" si="674">IF(AC80="","",WEEKDAY(BR80))</f>
        <v>5</v>
      </c>
      <c r="AD81" s="43">
        <f t="shared" ref="AD81" si="675">IF(AD80="","",WEEKDAY(BS80))</f>
        <v>6</v>
      </c>
      <c r="AE81" s="43">
        <f t="shared" ref="AE81" si="676">IF(AE80="","",WEEKDAY(BT80))</f>
        <v>7</v>
      </c>
      <c r="AF81" s="43">
        <f t="shared" ref="AF81" si="677">IF(AF80="","",WEEKDAY(BU80))</f>
        <v>1</v>
      </c>
      <c r="AG81" s="47">
        <f t="shared" ref="AG81" si="678">IF(AG80="","",WEEKDAY(BV80))</f>
        <v>2</v>
      </c>
      <c r="AH81" s="47">
        <f t="shared" ref="AH81" si="679">IF(AH80="","",WEEKDAY(BW80))</f>
        <v>3</v>
      </c>
      <c r="AI81" s="47">
        <f t="shared" ref="AI81" si="680">IF(AI80="","",WEEKDAY(BX80))</f>
        <v>4</v>
      </c>
      <c r="AJ81" s="43">
        <f t="shared" ref="AJ81" si="681">IF(AJ80="","",WEEKDAY(BY80))</f>
        <v>5</v>
      </c>
      <c r="AK81" s="46">
        <f t="shared" ref="AK81" si="682">IF(AK80="","",WEEKDAY(BZ80))</f>
        <v>6</v>
      </c>
      <c r="AL81" s="88" t="s">
        <v>8</v>
      </c>
      <c r="AM81" s="89"/>
      <c r="AN81" s="89"/>
      <c r="AO81" s="89"/>
      <c r="AP81" s="90">
        <f t="shared" ref="AP81" si="683">COUNTIF(G83:AK83,"閉")+COUNTIF(G83:AK83,"天")</f>
        <v>0</v>
      </c>
      <c r="AQ81" s="91"/>
      <c r="AV81">
        <f>WEEKDAY(AV80)</f>
        <v>4</v>
      </c>
      <c r="AW81">
        <f>WEEKDAY(AW80)</f>
        <v>5</v>
      </c>
      <c r="AX81">
        <f t="shared" ref="AX81:BZ81" si="684">WEEKDAY(AX80)</f>
        <v>6</v>
      </c>
      <c r="AY81">
        <f t="shared" si="684"/>
        <v>7</v>
      </c>
      <c r="AZ81">
        <f t="shared" si="684"/>
        <v>1</v>
      </c>
      <c r="BA81">
        <f t="shared" si="684"/>
        <v>2</v>
      </c>
      <c r="BB81">
        <f t="shared" si="684"/>
        <v>3</v>
      </c>
      <c r="BC81">
        <f t="shared" si="684"/>
        <v>4</v>
      </c>
      <c r="BD81">
        <f t="shared" si="684"/>
        <v>5</v>
      </c>
      <c r="BE81">
        <f t="shared" si="684"/>
        <v>6</v>
      </c>
      <c r="BF81">
        <f t="shared" si="684"/>
        <v>7</v>
      </c>
      <c r="BG81">
        <f t="shared" si="684"/>
        <v>1</v>
      </c>
      <c r="BH81">
        <f t="shared" si="684"/>
        <v>2</v>
      </c>
      <c r="BI81">
        <f t="shared" si="684"/>
        <v>3</v>
      </c>
      <c r="BJ81">
        <f t="shared" si="684"/>
        <v>4</v>
      </c>
      <c r="BK81">
        <f t="shared" si="684"/>
        <v>5</v>
      </c>
      <c r="BL81">
        <f t="shared" si="684"/>
        <v>6</v>
      </c>
      <c r="BM81">
        <f t="shared" si="684"/>
        <v>7</v>
      </c>
      <c r="BN81">
        <f t="shared" si="684"/>
        <v>1</v>
      </c>
      <c r="BO81">
        <f t="shared" si="684"/>
        <v>2</v>
      </c>
      <c r="BP81">
        <f t="shared" si="684"/>
        <v>3</v>
      </c>
      <c r="BQ81">
        <f t="shared" si="684"/>
        <v>4</v>
      </c>
      <c r="BR81">
        <f t="shared" si="684"/>
        <v>5</v>
      </c>
      <c r="BS81">
        <f t="shared" si="684"/>
        <v>6</v>
      </c>
      <c r="BT81">
        <f t="shared" si="684"/>
        <v>7</v>
      </c>
      <c r="BU81">
        <f t="shared" si="684"/>
        <v>1</v>
      </c>
      <c r="BV81">
        <f t="shared" si="684"/>
        <v>2</v>
      </c>
      <c r="BW81">
        <f t="shared" si="684"/>
        <v>3</v>
      </c>
      <c r="BX81">
        <f t="shared" si="684"/>
        <v>4</v>
      </c>
      <c r="BY81">
        <f t="shared" si="684"/>
        <v>5</v>
      </c>
      <c r="BZ81">
        <f t="shared" si="684"/>
        <v>6</v>
      </c>
    </row>
    <row r="82" spans="1:78" ht="20.25" customHeight="1" x14ac:dyDescent="0.15">
      <c r="A82" s="49"/>
      <c r="B82" s="52" t="s">
        <v>42</v>
      </c>
      <c r="C82" s="50" t="str">
        <f>IFERROR(IF(AP82&lt;($Y$109/100),"×","○"),"")</f>
        <v/>
      </c>
      <c r="D82" s="81" t="s">
        <v>24</v>
      </c>
      <c r="E82" s="82"/>
      <c r="F82" s="83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88" t="s">
        <v>21</v>
      </c>
      <c r="AM82" s="89"/>
      <c r="AN82" s="89"/>
      <c r="AO82" s="89"/>
      <c r="AP82" s="79" t="e">
        <f t="shared" ref="AP82" si="685">AP81/AP80</f>
        <v>#DIV/0!</v>
      </c>
      <c r="AQ82" s="80"/>
      <c r="AR82">
        <f>IF(C82="×",1,0)</f>
        <v>0</v>
      </c>
    </row>
    <row r="83" spans="1:78" ht="20.25" customHeight="1" thickBot="1" x14ac:dyDescent="0.2">
      <c r="A83" s="54"/>
      <c r="B83" s="53" t="s">
        <v>43</v>
      </c>
      <c r="C83" s="51" t="str">
        <f>IF(AP83=0,"",IF(AP81&lt;AP83,"×","○"))</f>
        <v/>
      </c>
      <c r="D83" s="97" t="s">
        <v>25</v>
      </c>
      <c r="E83" s="98"/>
      <c r="F83" s="99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2"/>
      <c r="AL83" s="84" t="s">
        <v>33</v>
      </c>
      <c r="AM83" s="85"/>
      <c r="AN83" s="85"/>
      <c r="AO83" s="85"/>
      <c r="AP83" s="120">
        <f>COUNTIFS(G81:AK81,7,G83:AK83,"作")+COUNTIFS(G81:AK81,7,G83:AK83,"天")+COUNTIFS(G81:AK81,7,G83:AK83,"閉")+COUNTIFS(G81:AK81,1,G83:AK83,"作")+COUNTIFS(G81:AK81,1,G83:AK83,"天")+COUNTIFS(G81:AK81,1,G83:AK83,"閉")</f>
        <v>0</v>
      </c>
      <c r="AQ83" s="121"/>
      <c r="AR83">
        <f>IF(C83="×",1,0)</f>
        <v>0</v>
      </c>
      <c r="AS83">
        <f>IF(A80="","",IF(AR82=0,0,IF(AR83=0,0,1)))</f>
        <v>0</v>
      </c>
    </row>
    <row r="84" spans="1:78" ht="20.25" customHeight="1" x14ac:dyDescent="0.15">
      <c r="A84" s="73" t="str">
        <f>IF($E$5&lt;AV84,"",TEXT(EDATE($E$4,19),"ggge年m月"))</f>
        <v>令和7年11月</v>
      </c>
      <c r="B84" s="74"/>
      <c r="C84" s="75"/>
      <c r="D84" s="92" t="s">
        <v>7</v>
      </c>
      <c r="E84" s="93"/>
      <c r="F84" s="94"/>
      <c r="G84" s="5">
        <f>IF($E$4&gt;AV84,"",IF($E$5&lt;AV84,"",DAY(AV84)))</f>
        <v>1</v>
      </c>
      <c r="H84" s="5">
        <f>IF($E$4&gt;AW84,"",IF($E$5&lt;AW84,"",DAY(AW84)))</f>
        <v>2</v>
      </c>
      <c r="I84" s="5">
        <f t="shared" ref="I84" si="686">IF($E$4&gt;AX84,"",IF($E$5&lt;AX84,"",DAY(AX84)))</f>
        <v>3</v>
      </c>
      <c r="J84" s="5">
        <f t="shared" ref="J84" si="687">IF($E$4&gt;AY84,"",IF($E$5&lt;AY84,"",DAY(AY84)))</f>
        <v>4</v>
      </c>
      <c r="K84" s="5">
        <f t="shared" ref="K84" si="688">IF($E$4&gt;AZ84,"",IF($E$5&lt;AZ84,"",DAY(AZ84)))</f>
        <v>5</v>
      </c>
      <c r="L84" s="41">
        <f t="shared" ref="L84" si="689">IF($E$4&gt;BA84,"",IF($E$5&lt;BA84,"",DAY(BA84)))</f>
        <v>6</v>
      </c>
      <c r="M84" s="41">
        <f t="shared" ref="M84" si="690">IF($E$4&gt;BB84,"",IF($E$5&lt;BB84,"",DAY(BB84)))</f>
        <v>7</v>
      </c>
      <c r="N84" s="16">
        <f t="shared" ref="N84" si="691">IF($E$4&gt;BC84,"",IF($E$5&lt;BC84,"",DAY(BC84)))</f>
        <v>8</v>
      </c>
      <c r="O84" s="16">
        <f t="shared" ref="O84" si="692">IF($E$4&gt;BD84,"",IF($E$5&lt;BD84,"",DAY(BD84)))</f>
        <v>9</v>
      </c>
      <c r="P84" s="16">
        <f t="shared" ref="P84" si="693">IF($E$4&gt;BE84,"",IF($E$5&lt;BE84,"",DAY(BE84)))</f>
        <v>10</v>
      </c>
      <c r="Q84" s="16">
        <f t="shared" ref="Q84" si="694">IF($E$4&gt;BF84,"",IF($E$5&lt;BF84,"",DAY(BF84)))</f>
        <v>11</v>
      </c>
      <c r="R84" s="16">
        <f t="shared" ref="R84" si="695">IF($E$4&gt;BG84,"",IF($E$5&lt;BG84,"",DAY(BG84)))</f>
        <v>12</v>
      </c>
      <c r="S84" s="41">
        <f t="shared" ref="S84" si="696">IF($E$4&gt;BH84,"",IF($E$5&lt;BH84,"",DAY(BH84)))</f>
        <v>13</v>
      </c>
      <c r="T84" s="41">
        <f t="shared" ref="T84" si="697">IF($E$4&gt;BI84,"",IF($E$5&lt;BI84,"",DAY(BI84)))</f>
        <v>14</v>
      </c>
      <c r="U84" s="16">
        <f t="shared" ref="U84" si="698">IF($E$4&gt;BJ84,"",IF($E$5&lt;BJ84,"",DAY(BJ84)))</f>
        <v>15</v>
      </c>
      <c r="V84" s="16">
        <f t="shared" ref="V84" si="699">IF($E$4&gt;BK84,"",IF($E$5&lt;BK84,"",DAY(BK84)))</f>
        <v>16</v>
      </c>
      <c r="W84" s="16">
        <f t="shared" ref="W84" si="700">IF($E$4&gt;BL84,"",IF($E$5&lt;BL84,"",DAY(BL84)))</f>
        <v>17</v>
      </c>
      <c r="X84" s="16">
        <f t="shared" ref="X84" si="701">IF($E$4&gt;BM84,"",IF($E$5&lt;BM84,"",DAY(BM84)))</f>
        <v>18</v>
      </c>
      <c r="Y84" s="16">
        <f t="shared" ref="Y84" si="702">IF($E$4&gt;BN84,"",IF($E$5&lt;BN84,"",DAY(BN84)))</f>
        <v>19</v>
      </c>
      <c r="Z84" s="41">
        <f t="shared" ref="Z84" si="703">IF($E$4&gt;BO84,"",IF($E$5&lt;BO84,"",DAY(BO84)))</f>
        <v>20</v>
      </c>
      <c r="AA84" s="41">
        <f t="shared" ref="AA84" si="704">IF($E$4&gt;BP84,"",IF($E$5&lt;BP84,"",DAY(BP84)))</f>
        <v>21</v>
      </c>
      <c r="AB84" s="16">
        <f t="shared" ref="AB84" si="705">IF($E$4&gt;BQ84,"",IF($E$5&lt;BQ84,"",DAY(BQ84)))</f>
        <v>22</v>
      </c>
      <c r="AC84" s="16">
        <f t="shared" ref="AC84" si="706">IF($E$4&gt;BR84,"",IF($E$5&lt;BR84,"",DAY(BR84)))</f>
        <v>23</v>
      </c>
      <c r="AD84" s="16">
        <f t="shared" ref="AD84" si="707">IF($E$4&gt;BS84,"",IF($E$5&lt;BS84,"",DAY(BS84)))</f>
        <v>24</v>
      </c>
      <c r="AE84" s="16">
        <f t="shared" ref="AE84" si="708">IF($E$4&gt;BT84,"",IF($E$5&lt;BT84,"",DAY(BT84)))</f>
        <v>25</v>
      </c>
      <c r="AF84" s="16">
        <f t="shared" ref="AF84" si="709">IF($E$4&gt;BU84,"",IF($E$5&lt;BU84,"",DAY(BU84)))</f>
        <v>26</v>
      </c>
      <c r="AG84" s="41">
        <f t="shared" ref="AG84" si="710">IF($E$4&gt;BV84,"",IF($E$5&lt;BV84,"",DAY(BV84)))</f>
        <v>27</v>
      </c>
      <c r="AH84" s="41">
        <f t="shared" ref="AH84" si="711">IF($E$4&gt;BW84,"",IF($E$5&lt;BW84,"",DAY(BW84)))</f>
        <v>28</v>
      </c>
      <c r="AI84" s="41">
        <f>IF($E$4&gt;BX84,"",IF($E$5&lt;BX84,"",IF(MONTH(BW84)&lt;&gt;MONTH(BX84),"",DAY(BX84))))</f>
        <v>29</v>
      </c>
      <c r="AJ84" s="5">
        <f>IF($E$4&gt;BY84,"",IF($E$5&lt;BY84,"",IF(MONTH(BW84)&lt;&gt;MONTH(BY84),"",DAY(BY84))))</f>
        <v>30</v>
      </c>
      <c r="AK84" s="13" t="str">
        <f>IF($E$4&gt;BZ84,"",IF($E$5&lt;BZ84,"",IF(MONTH(BW84)&lt;&gt;MONTH(BZ84),"",DAY(BZ84))))</f>
        <v/>
      </c>
      <c r="AL84" s="88" t="s">
        <v>11</v>
      </c>
      <c r="AM84" s="89"/>
      <c r="AN84" s="89"/>
      <c r="AO84" s="89"/>
      <c r="AP84" s="95">
        <f>COUNTIF(G86:AK86,"工")+COUNTIF(G86:AK86,"休")+COUNTIFS(G86:AK86,"外",G87:AK87,"作")+COUNTIFS(G86:AK86,"外",G87:AK87,"天")+COUNTIFS(G86:AK86,"外",G87:AK87,"閉")</f>
        <v>0</v>
      </c>
      <c r="AQ84" s="96"/>
      <c r="AU84" s="42"/>
      <c r="AV84" s="45">
        <f>EDATE(AV80,1)</f>
        <v>45962</v>
      </c>
      <c r="AW84" s="45">
        <f>AV84+1</f>
        <v>45963</v>
      </c>
      <c r="AX84" s="45">
        <f t="shared" ref="AX84" si="712">AW84+1</f>
        <v>45964</v>
      </c>
      <c r="AY84" s="45">
        <f t="shared" ref="AY84" si="713">AX84+1</f>
        <v>45965</v>
      </c>
      <c r="AZ84" s="45">
        <f t="shared" ref="AZ84" si="714">AY84+1</f>
        <v>45966</v>
      </c>
      <c r="BA84" s="45">
        <f t="shared" ref="BA84" si="715">AZ84+1</f>
        <v>45967</v>
      </c>
      <c r="BB84" s="45">
        <f t="shared" ref="BB84" si="716">BA84+1</f>
        <v>45968</v>
      </c>
      <c r="BC84" s="45">
        <f t="shared" ref="BC84" si="717">BB84+1</f>
        <v>45969</v>
      </c>
      <c r="BD84" s="45">
        <f t="shared" ref="BD84" si="718">BC84+1</f>
        <v>45970</v>
      </c>
      <c r="BE84" s="45">
        <f t="shared" ref="BE84" si="719">BD84+1</f>
        <v>45971</v>
      </c>
      <c r="BF84" s="45">
        <f t="shared" ref="BF84" si="720">BE84+1</f>
        <v>45972</v>
      </c>
      <c r="BG84" s="45">
        <f t="shared" ref="BG84" si="721">BF84+1</f>
        <v>45973</v>
      </c>
      <c r="BH84" s="45">
        <f t="shared" ref="BH84" si="722">BG84+1</f>
        <v>45974</v>
      </c>
      <c r="BI84" s="45">
        <f t="shared" ref="BI84" si="723">BH84+1</f>
        <v>45975</v>
      </c>
      <c r="BJ84" s="45">
        <f t="shared" ref="BJ84" si="724">BI84+1</f>
        <v>45976</v>
      </c>
      <c r="BK84" s="45">
        <f t="shared" ref="BK84" si="725">BJ84+1</f>
        <v>45977</v>
      </c>
      <c r="BL84" s="45">
        <f t="shared" ref="BL84" si="726">BK84+1</f>
        <v>45978</v>
      </c>
      <c r="BM84" s="45">
        <f t="shared" ref="BM84" si="727">BL84+1</f>
        <v>45979</v>
      </c>
      <c r="BN84" s="45">
        <f t="shared" ref="BN84" si="728">BM84+1</f>
        <v>45980</v>
      </c>
      <c r="BO84" s="45">
        <f t="shared" ref="BO84" si="729">BN84+1</f>
        <v>45981</v>
      </c>
      <c r="BP84" s="45">
        <f t="shared" ref="BP84" si="730">BO84+1</f>
        <v>45982</v>
      </c>
      <c r="BQ84" s="45">
        <f t="shared" ref="BQ84" si="731">BP84+1</f>
        <v>45983</v>
      </c>
      <c r="BR84" s="45">
        <f t="shared" ref="BR84" si="732">BQ84+1</f>
        <v>45984</v>
      </c>
      <c r="BS84" s="45">
        <f t="shared" ref="BS84" si="733">BR84+1</f>
        <v>45985</v>
      </c>
      <c r="BT84" s="45">
        <f t="shared" ref="BT84" si="734">BS84+1</f>
        <v>45986</v>
      </c>
      <c r="BU84" s="45">
        <f t="shared" ref="BU84" si="735">BT84+1</f>
        <v>45987</v>
      </c>
      <c r="BV84" s="45">
        <f t="shared" ref="BV84" si="736">BU84+1</f>
        <v>45988</v>
      </c>
      <c r="BW84" s="45">
        <f t="shared" ref="BW84" si="737">BV84+1</f>
        <v>45989</v>
      </c>
      <c r="BX84" s="45">
        <f t="shared" ref="BX84" si="738">BW84+1</f>
        <v>45990</v>
      </c>
      <c r="BY84" s="45">
        <f t="shared" ref="BY84" si="739">BX84+1</f>
        <v>45991</v>
      </c>
      <c r="BZ84" s="45">
        <f t="shared" ref="BZ84" si="740">BY84+1</f>
        <v>45992</v>
      </c>
    </row>
    <row r="85" spans="1:78" ht="20.25" customHeight="1" x14ac:dyDescent="0.15">
      <c r="A85" s="76"/>
      <c r="B85" s="77"/>
      <c r="C85" s="78"/>
      <c r="D85" s="81" t="s">
        <v>6</v>
      </c>
      <c r="E85" s="82"/>
      <c r="F85" s="83"/>
      <c r="G85" s="43">
        <f>IF(G84="","",WEEKDAY(AV84))</f>
        <v>7</v>
      </c>
      <c r="H85" s="43">
        <f t="shared" ref="H85" si="741">IF(H84="","",WEEKDAY(AW84))</f>
        <v>1</v>
      </c>
      <c r="I85" s="43">
        <f t="shared" ref="I85" si="742">IF(I84="","",WEEKDAY(AX84))</f>
        <v>2</v>
      </c>
      <c r="J85" s="43">
        <f t="shared" ref="J85" si="743">IF(J84="","",WEEKDAY(AY84))</f>
        <v>3</v>
      </c>
      <c r="K85" s="43">
        <f t="shared" ref="K85" si="744">IF(K84="","",WEEKDAY(AZ84))</f>
        <v>4</v>
      </c>
      <c r="L85" s="47">
        <f t="shared" ref="L85" si="745">IF(L84="","",WEEKDAY(BA84))</f>
        <v>5</v>
      </c>
      <c r="M85" s="47">
        <f t="shared" ref="M85" si="746">IF(M84="","",WEEKDAY(BB84))</f>
        <v>6</v>
      </c>
      <c r="N85" s="43">
        <f t="shared" ref="N85" si="747">IF(N84="","",WEEKDAY(BC84))</f>
        <v>7</v>
      </c>
      <c r="O85" s="43">
        <f t="shared" ref="O85" si="748">IF(O84="","",WEEKDAY(BD84))</f>
        <v>1</v>
      </c>
      <c r="P85" s="43">
        <f t="shared" ref="P85" si="749">IF(P84="","",WEEKDAY(BE84))</f>
        <v>2</v>
      </c>
      <c r="Q85" s="43">
        <f t="shared" ref="Q85" si="750">IF(Q84="","",WEEKDAY(BF84))</f>
        <v>3</v>
      </c>
      <c r="R85" s="43">
        <f t="shared" ref="R85" si="751">IF(R84="","",WEEKDAY(BG84))</f>
        <v>4</v>
      </c>
      <c r="S85" s="47">
        <f t="shared" ref="S85" si="752">IF(S84="","",WEEKDAY(BH84))</f>
        <v>5</v>
      </c>
      <c r="T85" s="47">
        <f t="shared" ref="T85" si="753">IF(T84="","",WEEKDAY(BI84))</f>
        <v>6</v>
      </c>
      <c r="U85" s="43">
        <f t="shared" ref="U85" si="754">IF(U84="","",WEEKDAY(BJ84))</f>
        <v>7</v>
      </c>
      <c r="V85" s="43">
        <f t="shared" ref="V85" si="755">IF(V84="","",WEEKDAY(BK84))</f>
        <v>1</v>
      </c>
      <c r="W85" s="43">
        <f t="shared" ref="W85" si="756">IF(W84="","",WEEKDAY(BL84))</f>
        <v>2</v>
      </c>
      <c r="X85" s="43">
        <f t="shared" ref="X85" si="757">IF(X84="","",WEEKDAY(BM84))</f>
        <v>3</v>
      </c>
      <c r="Y85" s="43">
        <f t="shared" ref="Y85" si="758">IF(Y84="","",WEEKDAY(BN84))</f>
        <v>4</v>
      </c>
      <c r="Z85" s="47">
        <f t="shared" ref="Z85" si="759">IF(Z84="","",WEEKDAY(BO84))</f>
        <v>5</v>
      </c>
      <c r="AA85" s="47">
        <f t="shared" ref="AA85" si="760">IF(AA84="","",WEEKDAY(BP84))</f>
        <v>6</v>
      </c>
      <c r="AB85" s="43">
        <f t="shared" ref="AB85" si="761">IF(AB84="","",WEEKDAY(BQ84))</f>
        <v>7</v>
      </c>
      <c r="AC85" s="43">
        <f t="shared" ref="AC85" si="762">IF(AC84="","",WEEKDAY(BR84))</f>
        <v>1</v>
      </c>
      <c r="AD85" s="43">
        <f t="shared" ref="AD85" si="763">IF(AD84="","",WEEKDAY(BS84))</f>
        <v>2</v>
      </c>
      <c r="AE85" s="43">
        <f t="shared" ref="AE85" si="764">IF(AE84="","",WEEKDAY(BT84))</f>
        <v>3</v>
      </c>
      <c r="AF85" s="43">
        <f t="shared" ref="AF85" si="765">IF(AF84="","",WEEKDAY(BU84))</f>
        <v>4</v>
      </c>
      <c r="AG85" s="47">
        <f t="shared" ref="AG85" si="766">IF(AG84="","",WEEKDAY(BV84))</f>
        <v>5</v>
      </c>
      <c r="AH85" s="47">
        <f t="shared" ref="AH85" si="767">IF(AH84="","",WEEKDAY(BW84))</f>
        <v>6</v>
      </c>
      <c r="AI85" s="47">
        <f t="shared" ref="AI85" si="768">IF(AI84="","",WEEKDAY(BX84))</f>
        <v>7</v>
      </c>
      <c r="AJ85" s="43">
        <f t="shared" ref="AJ85" si="769">IF(AJ84="","",WEEKDAY(BY84))</f>
        <v>1</v>
      </c>
      <c r="AK85" s="46" t="str">
        <f t="shared" ref="AK85" si="770">IF(AK84="","",WEEKDAY(BZ84))</f>
        <v/>
      </c>
      <c r="AL85" s="88" t="s">
        <v>8</v>
      </c>
      <c r="AM85" s="89"/>
      <c r="AN85" s="89"/>
      <c r="AO85" s="89"/>
      <c r="AP85" s="90">
        <f t="shared" ref="AP85" si="771">COUNTIF(G87:AK87,"閉")+COUNTIF(G87:AK87,"天")</f>
        <v>0</v>
      </c>
      <c r="AQ85" s="91"/>
      <c r="AV85">
        <f>WEEKDAY(AV84)</f>
        <v>7</v>
      </c>
      <c r="AW85">
        <f>WEEKDAY(AW84)</f>
        <v>1</v>
      </c>
      <c r="AX85">
        <f t="shared" ref="AX85:BZ85" si="772">WEEKDAY(AX84)</f>
        <v>2</v>
      </c>
      <c r="AY85">
        <f t="shared" si="772"/>
        <v>3</v>
      </c>
      <c r="AZ85">
        <f t="shared" si="772"/>
        <v>4</v>
      </c>
      <c r="BA85">
        <f t="shared" si="772"/>
        <v>5</v>
      </c>
      <c r="BB85">
        <f t="shared" si="772"/>
        <v>6</v>
      </c>
      <c r="BC85">
        <f t="shared" si="772"/>
        <v>7</v>
      </c>
      <c r="BD85">
        <f t="shared" si="772"/>
        <v>1</v>
      </c>
      <c r="BE85">
        <f t="shared" si="772"/>
        <v>2</v>
      </c>
      <c r="BF85">
        <f t="shared" si="772"/>
        <v>3</v>
      </c>
      <c r="BG85">
        <f t="shared" si="772"/>
        <v>4</v>
      </c>
      <c r="BH85">
        <f t="shared" si="772"/>
        <v>5</v>
      </c>
      <c r="BI85">
        <f t="shared" si="772"/>
        <v>6</v>
      </c>
      <c r="BJ85">
        <f t="shared" si="772"/>
        <v>7</v>
      </c>
      <c r="BK85">
        <f t="shared" si="772"/>
        <v>1</v>
      </c>
      <c r="BL85">
        <f t="shared" si="772"/>
        <v>2</v>
      </c>
      <c r="BM85">
        <f t="shared" si="772"/>
        <v>3</v>
      </c>
      <c r="BN85">
        <f t="shared" si="772"/>
        <v>4</v>
      </c>
      <c r="BO85">
        <f t="shared" si="772"/>
        <v>5</v>
      </c>
      <c r="BP85">
        <f t="shared" si="772"/>
        <v>6</v>
      </c>
      <c r="BQ85">
        <f t="shared" si="772"/>
        <v>7</v>
      </c>
      <c r="BR85">
        <f t="shared" si="772"/>
        <v>1</v>
      </c>
      <c r="BS85">
        <f t="shared" si="772"/>
        <v>2</v>
      </c>
      <c r="BT85">
        <f t="shared" si="772"/>
        <v>3</v>
      </c>
      <c r="BU85">
        <f t="shared" si="772"/>
        <v>4</v>
      </c>
      <c r="BV85">
        <f t="shared" si="772"/>
        <v>5</v>
      </c>
      <c r="BW85">
        <f t="shared" si="772"/>
        <v>6</v>
      </c>
      <c r="BX85">
        <f t="shared" si="772"/>
        <v>7</v>
      </c>
      <c r="BY85">
        <f t="shared" si="772"/>
        <v>1</v>
      </c>
      <c r="BZ85">
        <f t="shared" si="772"/>
        <v>2</v>
      </c>
    </row>
    <row r="86" spans="1:78" ht="20.25" customHeight="1" x14ac:dyDescent="0.15">
      <c r="A86" s="49"/>
      <c r="B86" s="52" t="s">
        <v>42</v>
      </c>
      <c r="C86" s="50" t="str">
        <f>IFERROR(IF(AP86&lt;($Y$109/100),"×","○"),"")</f>
        <v/>
      </c>
      <c r="D86" s="81" t="s">
        <v>24</v>
      </c>
      <c r="E86" s="82"/>
      <c r="F86" s="83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88" t="s">
        <v>21</v>
      </c>
      <c r="AM86" s="89"/>
      <c r="AN86" s="89"/>
      <c r="AO86" s="89"/>
      <c r="AP86" s="79" t="e">
        <f t="shared" ref="AP86" si="773">AP85/AP84</f>
        <v>#DIV/0!</v>
      </c>
      <c r="AQ86" s="80"/>
      <c r="AR86">
        <f>IF(C86="×",1,0)</f>
        <v>0</v>
      </c>
    </row>
    <row r="87" spans="1:78" ht="20.25" customHeight="1" thickBot="1" x14ac:dyDescent="0.2">
      <c r="A87" s="54"/>
      <c r="B87" s="53" t="s">
        <v>43</v>
      </c>
      <c r="C87" s="51" t="str">
        <f>IF(AP87=0,"",IF(AP85&lt;AP87,"×","○"))</f>
        <v/>
      </c>
      <c r="D87" s="97" t="s">
        <v>25</v>
      </c>
      <c r="E87" s="98"/>
      <c r="F87" s="99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2"/>
      <c r="AL87" s="84" t="s">
        <v>33</v>
      </c>
      <c r="AM87" s="85"/>
      <c r="AN87" s="85"/>
      <c r="AO87" s="85"/>
      <c r="AP87" s="120">
        <f>COUNTIFS(G85:AK85,7,G87:AK87,"作")+COUNTIFS(G85:AK85,7,G87:AK87,"天")+COUNTIFS(G85:AK85,7,G87:AK87,"閉")+COUNTIFS(G85:AK85,1,G87:AK87,"作")+COUNTIFS(G85:AK85,1,G87:AK87,"天")+COUNTIFS(G85:AK85,1,G87:AK87,"閉")</f>
        <v>0</v>
      </c>
      <c r="AQ87" s="121"/>
      <c r="AR87">
        <f>IF(C87="×",1,0)</f>
        <v>0</v>
      </c>
      <c r="AS87">
        <f>IF(A84="","",IF(AR86=0,0,IF(AR87=0,0,1)))</f>
        <v>0</v>
      </c>
    </row>
    <row r="88" spans="1:78" ht="20.25" customHeight="1" x14ac:dyDescent="0.15">
      <c r="A88" s="73" t="str">
        <f>IF($E$5&lt;AV88,"",TEXT(EDATE($E$4,20),"ggge年m月"))</f>
        <v>令和7年12月</v>
      </c>
      <c r="B88" s="74"/>
      <c r="C88" s="75"/>
      <c r="D88" s="92" t="s">
        <v>7</v>
      </c>
      <c r="E88" s="93"/>
      <c r="F88" s="94"/>
      <c r="G88" s="5">
        <f>IF($E$4&gt;AV88,"",IF($E$5&lt;AV88,"",DAY(AV88)))</f>
        <v>1</v>
      </c>
      <c r="H88" s="5">
        <f>IF($E$4&gt;AW88,"",IF($E$5&lt;AW88,"",DAY(AW88)))</f>
        <v>2</v>
      </c>
      <c r="I88" s="5">
        <f t="shared" ref="I88" si="774">IF($E$4&gt;AX88,"",IF($E$5&lt;AX88,"",DAY(AX88)))</f>
        <v>3</v>
      </c>
      <c r="J88" s="5">
        <f t="shared" ref="J88" si="775">IF($E$4&gt;AY88,"",IF($E$5&lt;AY88,"",DAY(AY88)))</f>
        <v>4</v>
      </c>
      <c r="K88" s="5">
        <f t="shared" ref="K88" si="776">IF($E$4&gt;AZ88,"",IF($E$5&lt;AZ88,"",DAY(AZ88)))</f>
        <v>5</v>
      </c>
      <c r="L88" s="41">
        <f t="shared" ref="L88" si="777">IF($E$4&gt;BA88,"",IF($E$5&lt;BA88,"",DAY(BA88)))</f>
        <v>6</v>
      </c>
      <c r="M88" s="41">
        <f t="shared" ref="M88" si="778">IF($E$4&gt;BB88,"",IF($E$5&lt;BB88,"",DAY(BB88)))</f>
        <v>7</v>
      </c>
      <c r="N88" s="16">
        <f t="shared" ref="N88" si="779">IF($E$4&gt;BC88,"",IF($E$5&lt;BC88,"",DAY(BC88)))</f>
        <v>8</v>
      </c>
      <c r="O88" s="16">
        <f t="shared" ref="O88" si="780">IF($E$4&gt;BD88,"",IF($E$5&lt;BD88,"",DAY(BD88)))</f>
        <v>9</v>
      </c>
      <c r="P88" s="16">
        <f t="shared" ref="P88" si="781">IF($E$4&gt;BE88,"",IF($E$5&lt;BE88,"",DAY(BE88)))</f>
        <v>10</v>
      </c>
      <c r="Q88" s="16">
        <f t="shared" ref="Q88" si="782">IF($E$4&gt;BF88,"",IF($E$5&lt;BF88,"",DAY(BF88)))</f>
        <v>11</v>
      </c>
      <c r="R88" s="16">
        <f t="shared" ref="R88" si="783">IF($E$4&gt;BG88,"",IF($E$5&lt;BG88,"",DAY(BG88)))</f>
        <v>12</v>
      </c>
      <c r="S88" s="41">
        <f t="shared" ref="S88" si="784">IF($E$4&gt;BH88,"",IF($E$5&lt;BH88,"",DAY(BH88)))</f>
        <v>13</v>
      </c>
      <c r="T88" s="41">
        <f t="shared" ref="T88" si="785">IF($E$4&gt;BI88,"",IF($E$5&lt;BI88,"",DAY(BI88)))</f>
        <v>14</v>
      </c>
      <c r="U88" s="16">
        <f t="shared" ref="U88" si="786">IF($E$4&gt;BJ88,"",IF($E$5&lt;BJ88,"",DAY(BJ88)))</f>
        <v>15</v>
      </c>
      <c r="V88" s="16">
        <f t="shared" ref="V88" si="787">IF($E$4&gt;BK88,"",IF($E$5&lt;BK88,"",DAY(BK88)))</f>
        <v>16</v>
      </c>
      <c r="W88" s="16">
        <f t="shared" ref="W88" si="788">IF($E$4&gt;BL88,"",IF($E$5&lt;BL88,"",DAY(BL88)))</f>
        <v>17</v>
      </c>
      <c r="X88" s="16">
        <f t="shared" ref="X88" si="789">IF($E$4&gt;BM88,"",IF($E$5&lt;BM88,"",DAY(BM88)))</f>
        <v>18</v>
      </c>
      <c r="Y88" s="16">
        <f t="shared" ref="Y88" si="790">IF($E$4&gt;BN88,"",IF($E$5&lt;BN88,"",DAY(BN88)))</f>
        <v>19</v>
      </c>
      <c r="Z88" s="41">
        <f t="shared" ref="Z88" si="791">IF($E$4&gt;BO88,"",IF($E$5&lt;BO88,"",DAY(BO88)))</f>
        <v>20</v>
      </c>
      <c r="AA88" s="41">
        <f t="shared" ref="AA88" si="792">IF($E$4&gt;BP88,"",IF($E$5&lt;BP88,"",DAY(BP88)))</f>
        <v>21</v>
      </c>
      <c r="AB88" s="16">
        <f t="shared" ref="AB88" si="793">IF($E$4&gt;BQ88,"",IF($E$5&lt;BQ88,"",DAY(BQ88)))</f>
        <v>22</v>
      </c>
      <c r="AC88" s="16">
        <f t="shared" ref="AC88" si="794">IF($E$4&gt;BR88,"",IF($E$5&lt;BR88,"",DAY(BR88)))</f>
        <v>23</v>
      </c>
      <c r="AD88" s="16">
        <f t="shared" ref="AD88" si="795">IF($E$4&gt;BS88,"",IF($E$5&lt;BS88,"",DAY(BS88)))</f>
        <v>24</v>
      </c>
      <c r="AE88" s="16">
        <f t="shared" ref="AE88" si="796">IF($E$4&gt;BT88,"",IF($E$5&lt;BT88,"",DAY(BT88)))</f>
        <v>25</v>
      </c>
      <c r="AF88" s="16">
        <f t="shared" ref="AF88" si="797">IF($E$4&gt;BU88,"",IF($E$5&lt;BU88,"",DAY(BU88)))</f>
        <v>26</v>
      </c>
      <c r="AG88" s="41">
        <f t="shared" ref="AG88" si="798">IF($E$4&gt;BV88,"",IF($E$5&lt;BV88,"",DAY(BV88)))</f>
        <v>27</v>
      </c>
      <c r="AH88" s="41">
        <f t="shared" ref="AH88" si="799">IF($E$4&gt;BW88,"",IF($E$5&lt;BW88,"",DAY(BW88)))</f>
        <v>28</v>
      </c>
      <c r="AI88" s="41">
        <f>IF($E$4&gt;BX88,"",IF($E$5&lt;BX88,"",IF(MONTH(BW88)&lt;&gt;MONTH(BX88),"",DAY(BX88))))</f>
        <v>29</v>
      </c>
      <c r="AJ88" s="5">
        <f>IF($E$4&gt;BY88,"",IF($E$5&lt;BY88,"",IF(MONTH(BW88)&lt;&gt;MONTH(BY88),"",DAY(BY88))))</f>
        <v>30</v>
      </c>
      <c r="AK88" s="13">
        <f>IF($E$4&gt;BZ88,"",IF($E$5&lt;BZ88,"",IF(MONTH(BW88)&lt;&gt;MONTH(BZ88),"",DAY(BZ88))))</f>
        <v>31</v>
      </c>
      <c r="AL88" s="88" t="s">
        <v>11</v>
      </c>
      <c r="AM88" s="89"/>
      <c r="AN88" s="89"/>
      <c r="AO88" s="89"/>
      <c r="AP88" s="95">
        <f>COUNTIF(G90:AK90,"工")+COUNTIF(G90:AK90,"休")+COUNTIFS(G90:AK90,"外",G91:AK91,"作")+COUNTIFS(G90:AK90,"外",G91:AK91,"天")+COUNTIFS(G90:AK90,"外",G91:AK91,"閉")</f>
        <v>0</v>
      </c>
      <c r="AQ88" s="96"/>
      <c r="AU88" s="42"/>
      <c r="AV88" s="45">
        <f>EDATE(AV84,1)</f>
        <v>45992</v>
      </c>
      <c r="AW88" s="45">
        <f>AV88+1</f>
        <v>45993</v>
      </c>
      <c r="AX88" s="45">
        <f t="shared" ref="AX88" si="800">AW88+1</f>
        <v>45994</v>
      </c>
      <c r="AY88" s="45">
        <f t="shared" ref="AY88" si="801">AX88+1</f>
        <v>45995</v>
      </c>
      <c r="AZ88" s="45">
        <f t="shared" ref="AZ88" si="802">AY88+1</f>
        <v>45996</v>
      </c>
      <c r="BA88" s="45">
        <f t="shared" ref="BA88" si="803">AZ88+1</f>
        <v>45997</v>
      </c>
      <c r="BB88" s="45">
        <f t="shared" ref="BB88" si="804">BA88+1</f>
        <v>45998</v>
      </c>
      <c r="BC88" s="45">
        <f t="shared" ref="BC88" si="805">BB88+1</f>
        <v>45999</v>
      </c>
      <c r="BD88" s="45">
        <f t="shared" ref="BD88" si="806">BC88+1</f>
        <v>46000</v>
      </c>
      <c r="BE88" s="45">
        <f t="shared" ref="BE88" si="807">BD88+1</f>
        <v>46001</v>
      </c>
      <c r="BF88" s="45">
        <f t="shared" ref="BF88" si="808">BE88+1</f>
        <v>46002</v>
      </c>
      <c r="BG88" s="45">
        <f t="shared" ref="BG88" si="809">BF88+1</f>
        <v>46003</v>
      </c>
      <c r="BH88" s="45">
        <f t="shared" ref="BH88" si="810">BG88+1</f>
        <v>46004</v>
      </c>
      <c r="BI88" s="45">
        <f t="shared" ref="BI88" si="811">BH88+1</f>
        <v>46005</v>
      </c>
      <c r="BJ88" s="45">
        <f t="shared" ref="BJ88" si="812">BI88+1</f>
        <v>46006</v>
      </c>
      <c r="BK88" s="45">
        <f t="shared" ref="BK88" si="813">BJ88+1</f>
        <v>46007</v>
      </c>
      <c r="BL88" s="45">
        <f t="shared" ref="BL88" si="814">BK88+1</f>
        <v>46008</v>
      </c>
      <c r="BM88" s="45">
        <f t="shared" ref="BM88" si="815">BL88+1</f>
        <v>46009</v>
      </c>
      <c r="BN88" s="45">
        <f t="shared" ref="BN88" si="816">BM88+1</f>
        <v>46010</v>
      </c>
      <c r="BO88" s="45">
        <f t="shared" ref="BO88" si="817">BN88+1</f>
        <v>46011</v>
      </c>
      <c r="BP88" s="45">
        <f t="shared" ref="BP88" si="818">BO88+1</f>
        <v>46012</v>
      </c>
      <c r="BQ88" s="45">
        <f t="shared" ref="BQ88" si="819">BP88+1</f>
        <v>46013</v>
      </c>
      <c r="BR88" s="45">
        <f t="shared" ref="BR88" si="820">BQ88+1</f>
        <v>46014</v>
      </c>
      <c r="BS88" s="45">
        <f t="shared" ref="BS88" si="821">BR88+1</f>
        <v>46015</v>
      </c>
      <c r="BT88" s="45">
        <f t="shared" ref="BT88" si="822">BS88+1</f>
        <v>46016</v>
      </c>
      <c r="BU88" s="45">
        <f t="shared" ref="BU88" si="823">BT88+1</f>
        <v>46017</v>
      </c>
      <c r="BV88" s="45">
        <f t="shared" ref="BV88" si="824">BU88+1</f>
        <v>46018</v>
      </c>
      <c r="BW88" s="45">
        <f t="shared" ref="BW88" si="825">BV88+1</f>
        <v>46019</v>
      </c>
      <c r="BX88" s="45">
        <f t="shared" ref="BX88" si="826">BW88+1</f>
        <v>46020</v>
      </c>
      <c r="BY88" s="45">
        <f t="shared" ref="BY88" si="827">BX88+1</f>
        <v>46021</v>
      </c>
      <c r="BZ88" s="45">
        <f t="shared" ref="BZ88" si="828">BY88+1</f>
        <v>46022</v>
      </c>
    </row>
    <row r="89" spans="1:78" ht="20.25" customHeight="1" x14ac:dyDescent="0.15">
      <c r="A89" s="76"/>
      <c r="B89" s="77"/>
      <c r="C89" s="78"/>
      <c r="D89" s="81" t="s">
        <v>6</v>
      </c>
      <c r="E89" s="82"/>
      <c r="F89" s="83"/>
      <c r="G89" s="43">
        <f>IF(G88="","",WEEKDAY(AV88))</f>
        <v>2</v>
      </c>
      <c r="H89" s="43">
        <f t="shared" ref="H89" si="829">IF(H88="","",WEEKDAY(AW88))</f>
        <v>3</v>
      </c>
      <c r="I89" s="43">
        <f t="shared" ref="I89" si="830">IF(I88="","",WEEKDAY(AX88))</f>
        <v>4</v>
      </c>
      <c r="J89" s="43">
        <f t="shared" ref="J89" si="831">IF(J88="","",WEEKDAY(AY88))</f>
        <v>5</v>
      </c>
      <c r="K89" s="43">
        <f t="shared" ref="K89" si="832">IF(K88="","",WEEKDAY(AZ88))</f>
        <v>6</v>
      </c>
      <c r="L89" s="47">
        <f t="shared" ref="L89" si="833">IF(L88="","",WEEKDAY(BA88))</f>
        <v>7</v>
      </c>
      <c r="M89" s="47">
        <f t="shared" ref="M89" si="834">IF(M88="","",WEEKDAY(BB88))</f>
        <v>1</v>
      </c>
      <c r="N89" s="43">
        <f t="shared" ref="N89" si="835">IF(N88="","",WEEKDAY(BC88))</f>
        <v>2</v>
      </c>
      <c r="O89" s="43">
        <f t="shared" ref="O89" si="836">IF(O88="","",WEEKDAY(BD88))</f>
        <v>3</v>
      </c>
      <c r="P89" s="43">
        <f t="shared" ref="P89" si="837">IF(P88="","",WEEKDAY(BE88))</f>
        <v>4</v>
      </c>
      <c r="Q89" s="43">
        <f t="shared" ref="Q89" si="838">IF(Q88="","",WEEKDAY(BF88))</f>
        <v>5</v>
      </c>
      <c r="R89" s="43">
        <f t="shared" ref="R89" si="839">IF(R88="","",WEEKDAY(BG88))</f>
        <v>6</v>
      </c>
      <c r="S89" s="47">
        <f t="shared" ref="S89" si="840">IF(S88="","",WEEKDAY(BH88))</f>
        <v>7</v>
      </c>
      <c r="T89" s="47">
        <f t="shared" ref="T89" si="841">IF(T88="","",WEEKDAY(BI88))</f>
        <v>1</v>
      </c>
      <c r="U89" s="43">
        <f t="shared" ref="U89" si="842">IF(U88="","",WEEKDAY(BJ88))</f>
        <v>2</v>
      </c>
      <c r="V89" s="43">
        <f t="shared" ref="V89" si="843">IF(V88="","",WEEKDAY(BK88))</f>
        <v>3</v>
      </c>
      <c r="W89" s="43">
        <f t="shared" ref="W89" si="844">IF(W88="","",WEEKDAY(BL88))</f>
        <v>4</v>
      </c>
      <c r="X89" s="43">
        <f t="shared" ref="X89" si="845">IF(X88="","",WEEKDAY(BM88))</f>
        <v>5</v>
      </c>
      <c r="Y89" s="43">
        <f t="shared" ref="Y89" si="846">IF(Y88="","",WEEKDAY(BN88))</f>
        <v>6</v>
      </c>
      <c r="Z89" s="47">
        <f t="shared" ref="Z89" si="847">IF(Z88="","",WEEKDAY(BO88))</f>
        <v>7</v>
      </c>
      <c r="AA89" s="47">
        <f t="shared" ref="AA89" si="848">IF(AA88="","",WEEKDAY(BP88))</f>
        <v>1</v>
      </c>
      <c r="AB89" s="43">
        <f t="shared" ref="AB89" si="849">IF(AB88="","",WEEKDAY(BQ88))</f>
        <v>2</v>
      </c>
      <c r="AC89" s="43">
        <f t="shared" ref="AC89" si="850">IF(AC88="","",WEEKDAY(BR88))</f>
        <v>3</v>
      </c>
      <c r="AD89" s="43">
        <f t="shared" ref="AD89" si="851">IF(AD88="","",WEEKDAY(BS88))</f>
        <v>4</v>
      </c>
      <c r="AE89" s="43">
        <f t="shared" ref="AE89" si="852">IF(AE88="","",WEEKDAY(BT88))</f>
        <v>5</v>
      </c>
      <c r="AF89" s="43">
        <f t="shared" ref="AF89" si="853">IF(AF88="","",WEEKDAY(BU88))</f>
        <v>6</v>
      </c>
      <c r="AG89" s="47">
        <f t="shared" ref="AG89" si="854">IF(AG88="","",WEEKDAY(BV88))</f>
        <v>7</v>
      </c>
      <c r="AH89" s="47">
        <f t="shared" ref="AH89" si="855">IF(AH88="","",WEEKDAY(BW88))</f>
        <v>1</v>
      </c>
      <c r="AI89" s="47">
        <f t="shared" ref="AI89" si="856">IF(AI88="","",WEEKDAY(BX88))</f>
        <v>2</v>
      </c>
      <c r="AJ89" s="43">
        <f t="shared" ref="AJ89" si="857">IF(AJ88="","",WEEKDAY(BY88))</f>
        <v>3</v>
      </c>
      <c r="AK89" s="46">
        <f t="shared" ref="AK89" si="858">IF(AK88="","",WEEKDAY(BZ88))</f>
        <v>4</v>
      </c>
      <c r="AL89" s="88" t="s">
        <v>8</v>
      </c>
      <c r="AM89" s="89"/>
      <c r="AN89" s="89"/>
      <c r="AO89" s="89"/>
      <c r="AP89" s="90">
        <f t="shared" ref="AP89" si="859">COUNTIF(G91:AK91,"閉")+COUNTIF(G91:AK91,"天")</f>
        <v>0</v>
      </c>
      <c r="AQ89" s="91"/>
      <c r="AV89">
        <f>WEEKDAY(AV88)</f>
        <v>2</v>
      </c>
      <c r="AW89">
        <f>WEEKDAY(AW88)</f>
        <v>3</v>
      </c>
      <c r="AX89">
        <f t="shared" ref="AX89:BZ89" si="860">WEEKDAY(AX88)</f>
        <v>4</v>
      </c>
      <c r="AY89">
        <f t="shared" si="860"/>
        <v>5</v>
      </c>
      <c r="AZ89">
        <f t="shared" si="860"/>
        <v>6</v>
      </c>
      <c r="BA89">
        <f t="shared" si="860"/>
        <v>7</v>
      </c>
      <c r="BB89">
        <f t="shared" si="860"/>
        <v>1</v>
      </c>
      <c r="BC89">
        <f t="shared" si="860"/>
        <v>2</v>
      </c>
      <c r="BD89">
        <f t="shared" si="860"/>
        <v>3</v>
      </c>
      <c r="BE89">
        <f t="shared" si="860"/>
        <v>4</v>
      </c>
      <c r="BF89">
        <f t="shared" si="860"/>
        <v>5</v>
      </c>
      <c r="BG89">
        <f t="shared" si="860"/>
        <v>6</v>
      </c>
      <c r="BH89">
        <f t="shared" si="860"/>
        <v>7</v>
      </c>
      <c r="BI89">
        <f t="shared" si="860"/>
        <v>1</v>
      </c>
      <c r="BJ89">
        <f t="shared" si="860"/>
        <v>2</v>
      </c>
      <c r="BK89">
        <f t="shared" si="860"/>
        <v>3</v>
      </c>
      <c r="BL89">
        <f t="shared" si="860"/>
        <v>4</v>
      </c>
      <c r="BM89">
        <f t="shared" si="860"/>
        <v>5</v>
      </c>
      <c r="BN89">
        <f t="shared" si="860"/>
        <v>6</v>
      </c>
      <c r="BO89">
        <f t="shared" si="860"/>
        <v>7</v>
      </c>
      <c r="BP89">
        <f t="shared" si="860"/>
        <v>1</v>
      </c>
      <c r="BQ89">
        <f t="shared" si="860"/>
        <v>2</v>
      </c>
      <c r="BR89">
        <f t="shared" si="860"/>
        <v>3</v>
      </c>
      <c r="BS89">
        <f t="shared" si="860"/>
        <v>4</v>
      </c>
      <c r="BT89">
        <f t="shared" si="860"/>
        <v>5</v>
      </c>
      <c r="BU89">
        <f t="shared" si="860"/>
        <v>6</v>
      </c>
      <c r="BV89">
        <f t="shared" si="860"/>
        <v>7</v>
      </c>
      <c r="BW89">
        <f t="shared" si="860"/>
        <v>1</v>
      </c>
      <c r="BX89">
        <f t="shared" si="860"/>
        <v>2</v>
      </c>
      <c r="BY89">
        <f t="shared" si="860"/>
        <v>3</v>
      </c>
      <c r="BZ89">
        <f t="shared" si="860"/>
        <v>4</v>
      </c>
    </row>
    <row r="90" spans="1:78" ht="20.25" customHeight="1" x14ac:dyDescent="0.15">
      <c r="A90" s="49"/>
      <c r="B90" s="52" t="s">
        <v>42</v>
      </c>
      <c r="C90" s="50" t="str">
        <f>IFERROR(IF(AP90&lt;($Y$109/100),"×","○"),"")</f>
        <v/>
      </c>
      <c r="D90" s="81" t="s">
        <v>24</v>
      </c>
      <c r="E90" s="82"/>
      <c r="F90" s="83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88" t="s">
        <v>21</v>
      </c>
      <c r="AM90" s="89"/>
      <c r="AN90" s="89"/>
      <c r="AO90" s="89"/>
      <c r="AP90" s="79" t="e">
        <f t="shared" ref="AP90" si="861">AP89/AP88</f>
        <v>#DIV/0!</v>
      </c>
      <c r="AQ90" s="80"/>
      <c r="AR90">
        <f>IF(C90="×",1,0)</f>
        <v>0</v>
      </c>
    </row>
    <row r="91" spans="1:78" ht="20.25" customHeight="1" thickBot="1" x14ac:dyDescent="0.2">
      <c r="A91" s="54"/>
      <c r="B91" s="53" t="s">
        <v>43</v>
      </c>
      <c r="C91" s="51" t="str">
        <f>IF(AP91=0,"",IF(AP89&lt;AP91,"×","○"))</f>
        <v/>
      </c>
      <c r="D91" s="97" t="s">
        <v>25</v>
      </c>
      <c r="E91" s="98"/>
      <c r="F91" s="99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2"/>
      <c r="AL91" s="84" t="s">
        <v>33</v>
      </c>
      <c r="AM91" s="85"/>
      <c r="AN91" s="85"/>
      <c r="AO91" s="85"/>
      <c r="AP91" s="120">
        <f>COUNTIFS(G89:AK89,7,G91:AK91,"作")+COUNTIFS(G89:AK89,7,G91:AK91,"天")+COUNTIFS(G89:AK89,7,G91:AK91,"閉")+COUNTIFS(G89:AK89,1,G91:AK91,"作")+COUNTIFS(G89:AK89,1,G91:AK91,"天")+COUNTIFS(G89:AK89,1,G91:AK91,"閉")</f>
        <v>0</v>
      </c>
      <c r="AQ91" s="121"/>
      <c r="AR91">
        <f>IF(C91="×",1,0)</f>
        <v>0</v>
      </c>
      <c r="AS91">
        <f>IF(A88="","",IF(AR90=0,0,IF(AR91=0,0,1)))</f>
        <v>0</v>
      </c>
    </row>
    <row r="92" spans="1:78" ht="20.25" customHeight="1" x14ac:dyDescent="0.15">
      <c r="A92" s="73" t="str">
        <f>IF($E$5&lt;AV92,"",TEXT(EDATE($E$4,21),"ggge年m月"))</f>
        <v>令和8年1月</v>
      </c>
      <c r="B92" s="74"/>
      <c r="C92" s="75"/>
      <c r="D92" s="92" t="s">
        <v>7</v>
      </c>
      <c r="E92" s="93"/>
      <c r="F92" s="94"/>
      <c r="G92" s="5">
        <f>IF($E$4&gt;AV92,"",IF($E$5&lt;AV92,"",DAY(AV92)))</f>
        <v>1</v>
      </c>
      <c r="H92" s="5">
        <f>IF($E$4&gt;AW92,"",IF($E$5&lt;AW92,"",DAY(AW92)))</f>
        <v>2</v>
      </c>
      <c r="I92" s="5">
        <f t="shared" ref="I92" si="862">IF($E$4&gt;AX92,"",IF($E$5&lt;AX92,"",DAY(AX92)))</f>
        <v>3</v>
      </c>
      <c r="J92" s="5">
        <f t="shared" ref="J92" si="863">IF($E$4&gt;AY92,"",IF($E$5&lt;AY92,"",DAY(AY92)))</f>
        <v>4</v>
      </c>
      <c r="K92" s="5">
        <f t="shared" ref="K92" si="864">IF($E$4&gt;AZ92,"",IF($E$5&lt;AZ92,"",DAY(AZ92)))</f>
        <v>5</v>
      </c>
      <c r="L92" s="41">
        <f t="shared" ref="L92" si="865">IF($E$4&gt;BA92,"",IF($E$5&lt;BA92,"",DAY(BA92)))</f>
        <v>6</v>
      </c>
      <c r="M92" s="41">
        <f t="shared" ref="M92" si="866">IF($E$4&gt;BB92,"",IF($E$5&lt;BB92,"",DAY(BB92)))</f>
        <v>7</v>
      </c>
      <c r="N92" s="16">
        <f t="shared" ref="N92" si="867">IF($E$4&gt;BC92,"",IF($E$5&lt;BC92,"",DAY(BC92)))</f>
        <v>8</v>
      </c>
      <c r="O92" s="16">
        <f t="shared" ref="O92" si="868">IF($E$4&gt;BD92,"",IF($E$5&lt;BD92,"",DAY(BD92)))</f>
        <v>9</v>
      </c>
      <c r="P92" s="16">
        <f t="shared" ref="P92" si="869">IF($E$4&gt;BE92,"",IF($E$5&lt;BE92,"",DAY(BE92)))</f>
        <v>10</v>
      </c>
      <c r="Q92" s="16">
        <f t="shared" ref="Q92" si="870">IF($E$4&gt;BF92,"",IF($E$5&lt;BF92,"",DAY(BF92)))</f>
        <v>11</v>
      </c>
      <c r="R92" s="16">
        <f t="shared" ref="R92" si="871">IF($E$4&gt;BG92,"",IF($E$5&lt;BG92,"",DAY(BG92)))</f>
        <v>12</v>
      </c>
      <c r="S92" s="41">
        <f t="shared" ref="S92" si="872">IF($E$4&gt;BH92,"",IF($E$5&lt;BH92,"",DAY(BH92)))</f>
        <v>13</v>
      </c>
      <c r="T92" s="41">
        <f t="shared" ref="T92" si="873">IF($E$4&gt;BI92,"",IF($E$5&lt;BI92,"",DAY(BI92)))</f>
        <v>14</v>
      </c>
      <c r="U92" s="16">
        <f t="shared" ref="U92" si="874">IF($E$4&gt;BJ92,"",IF($E$5&lt;BJ92,"",DAY(BJ92)))</f>
        <v>15</v>
      </c>
      <c r="V92" s="16">
        <f t="shared" ref="V92" si="875">IF($E$4&gt;BK92,"",IF($E$5&lt;BK92,"",DAY(BK92)))</f>
        <v>16</v>
      </c>
      <c r="W92" s="16">
        <f t="shared" ref="W92" si="876">IF($E$4&gt;BL92,"",IF($E$5&lt;BL92,"",DAY(BL92)))</f>
        <v>17</v>
      </c>
      <c r="X92" s="16">
        <f t="shared" ref="X92" si="877">IF($E$4&gt;BM92,"",IF($E$5&lt;BM92,"",DAY(BM92)))</f>
        <v>18</v>
      </c>
      <c r="Y92" s="16">
        <f t="shared" ref="Y92" si="878">IF($E$4&gt;BN92,"",IF($E$5&lt;BN92,"",DAY(BN92)))</f>
        <v>19</v>
      </c>
      <c r="Z92" s="41">
        <f t="shared" ref="Z92" si="879">IF($E$4&gt;BO92,"",IF($E$5&lt;BO92,"",DAY(BO92)))</f>
        <v>20</v>
      </c>
      <c r="AA92" s="41">
        <f t="shared" ref="AA92" si="880">IF($E$4&gt;BP92,"",IF($E$5&lt;BP92,"",DAY(BP92)))</f>
        <v>21</v>
      </c>
      <c r="AB92" s="16">
        <f t="shared" ref="AB92" si="881">IF($E$4&gt;BQ92,"",IF($E$5&lt;BQ92,"",DAY(BQ92)))</f>
        <v>22</v>
      </c>
      <c r="AC92" s="16">
        <f t="shared" ref="AC92" si="882">IF($E$4&gt;BR92,"",IF($E$5&lt;BR92,"",DAY(BR92)))</f>
        <v>23</v>
      </c>
      <c r="AD92" s="16">
        <f t="shared" ref="AD92" si="883">IF($E$4&gt;BS92,"",IF($E$5&lt;BS92,"",DAY(BS92)))</f>
        <v>24</v>
      </c>
      <c r="AE92" s="16">
        <f t="shared" ref="AE92" si="884">IF($E$4&gt;BT92,"",IF($E$5&lt;BT92,"",DAY(BT92)))</f>
        <v>25</v>
      </c>
      <c r="AF92" s="16">
        <f t="shared" ref="AF92" si="885">IF($E$4&gt;BU92,"",IF($E$5&lt;BU92,"",DAY(BU92)))</f>
        <v>26</v>
      </c>
      <c r="AG92" s="41">
        <f t="shared" ref="AG92" si="886">IF($E$4&gt;BV92,"",IF($E$5&lt;BV92,"",DAY(BV92)))</f>
        <v>27</v>
      </c>
      <c r="AH92" s="41">
        <f t="shared" ref="AH92" si="887">IF($E$4&gt;BW92,"",IF($E$5&lt;BW92,"",DAY(BW92)))</f>
        <v>28</v>
      </c>
      <c r="AI92" s="41">
        <f>IF($E$4&gt;BX92,"",IF($E$5&lt;BX92,"",IF(MONTH(BW92)&lt;&gt;MONTH(BX92),"",DAY(BX92))))</f>
        <v>29</v>
      </c>
      <c r="AJ92" s="5">
        <f>IF($E$4&gt;BY92,"",IF($E$5&lt;BY92,"",IF(MONTH(BW92)&lt;&gt;MONTH(BY92),"",DAY(BY92))))</f>
        <v>30</v>
      </c>
      <c r="AK92" s="13">
        <f>IF($E$4&gt;BZ92,"",IF($E$5&lt;BZ92,"",IF(MONTH(BW92)&lt;&gt;MONTH(BZ92),"",DAY(BZ92))))</f>
        <v>31</v>
      </c>
      <c r="AL92" s="88" t="s">
        <v>11</v>
      </c>
      <c r="AM92" s="89"/>
      <c r="AN92" s="89"/>
      <c r="AO92" s="89"/>
      <c r="AP92" s="95">
        <f>COUNTIF(G94:AK94,"工")+COUNTIF(G94:AK94,"休")+COUNTIFS(G94:AK94,"外",G95:AK95,"作")+COUNTIFS(G94:AK94,"外",G95:AK95,"天")+COUNTIFS(G94:AK94,"外",G95:AK95,"閉")</f>
        <v>0</v>
      </c>
      <c r="AQ92" s="96"/>
      <c r="AU92" s="42"/>
      <c r="AV92" s="45">
        <f>EDATE(AV88,1)</f>
        <v>46023</v>
      </c>
      <c r="AW92" s="45">
        <f>AV92+1</f>
        <v>46024</v>
      </c>
      <c r="AX92" s="45">
        <f t="shared" ref="AX92" si="888">AW92+1</f>
        <v>46025</v>
      </c>
      <c r="AY92" s="45">
        <f t="shared" ref="AY92" si="889">AX92+1</f>
        <v>46026</v>
      </c>
      <c r="AZ92" s="45">
        <f t="shared" ref="AZ92" si="890">AY92+1</f>
        <v>46027</v>
      </c>
      <c r="BA92" s="45">
        <f t="shared" ref="BA92" si="891">AZ92+1</f>
        <v>46028</v>
      </c>
      <c r="BB92" s="45">
        <f t="shared" ref="BB92" si="892">BA92+1</f>
        <v>46029</v>
      </c>
      <c r="BC92" s="45">
        <f t="shared" ref="BC92" si="893">BB92+1</f>
        <v>46030</v>
      </c>
      <c r="BD92" s="45">
        <f t="shared" ref="BD92" si="894">BC92+1</f>
        <v>46031</v>
      </c>
      <c r="BE92" s="45">
        <f t="shared" ref="BE92" si="895">BD92+1</f>
        <v>46032</v>
      </c>
      <c r="BF92" s="45">
        <f t="shared" ref="BF92" si="896">BE92+1</f>
        <v>46033</v>
      </c>
      <c r="BG92" s="45">
        <f t="shared" ref="BG92" si="897">BF92+1</f>
        <v>46034</v>
      </c>
      <c r="BH92" s="45">
        <f t="shared" ref="BH92" si="898">BG92+1</f>
        <v>46035</v>
      </c>
      <c r="BI92" s="45">
        <f t="shared" ref="BI92" si="899">BH92+1</f>
        <v>46036</v>
      </c>
      <c r="BJ92" s="45">
        <f t="shared" ref="BJ92" si="900">BI92+1</f>
        <v>46037</v>
      </c>
      <c r="BK92" s="45">
        <f t="shared" ref="BK92" si="901">BJ92+1</f>
        <v>46038</v>
      </c>
      <c r="BL92" s="45">
        <f t="shared" ref="BL92" si="902">BK92+1</f>
        <v>46039</v>
      </c>
      <c r="BM92" s="45">
        <f t="shared" ref="BM92" si="903">BL92+1</f>
        <v>46040</v>
      </c>
      <c r="BN92" s="45">
        <f t="shared" ref="BN92" si="904">BM92+1</f>
        <v>46041</v>
      </c>
      <c r="BO92" s="45">
        <f t="shared" ref="BO92" si="905">BN92+1</f>
        <v>46042</v>
      </c>
      <c r="BP92" s="45">
        <f t="shared" ref="BP92" si="906">BO92+1</f>
        <v>46043</v>
      </c>
      <c r="BQ92" s="45">
        <f t="shared" ref="BQ92" si="907">BP92+1</f>
        <v>46044</v>
      </c>
      <c r="BR92" s="45">
        <f t="shared" ref="BR92" si="908">BQ92+1</f>
        <v>46045</v>
      </c>
      <c r="BS92" s="45">
        <f t="shared" ref="BS92" si="909">BR92+1</f>
        <v>46046</v>
      </c>
      <c r="BT92" s="45">
        <f t="shared" ref="BT92" si="910">BS92+1</f>
        <v>46047</v>
      </c>
      <c r="BU92" s="45">
        <f t="shared" ref="BU92" si="911">BT92+1</f>
        <v>46048</v>
      </c>
      <c r="BV92" s="45">
        <f t="shared" ref="BV92" si="912">BU92+1</f>
        <v>46049</v>
      </c>
      <c r="BW92" s="45">
        <f t="shared" ref="BW92" si="913">BV92+1</f>
        <v>46050</v>
      </c>
      <c r="BX92" s="45">
        <f t="shared" ref="BX92" si="914">BW92+1</f>
        <v>46051</v>
      </c>
      <c r="BY92" s="45">
        <f t="shared" ref="BY92" si="915">BX92+1</f>
        <v>46052</v>
      </c>
      <c r="BZ92" s="45">
        <f t="shared" ref="BZ92" si="916">BY92+1</f>
        <v>46053</v>
      </c>
    </row>
    <row r="93" spans="1:78" ht="20.25" customHeight="1" x14ac:dyDescent="0.15">
      <c r="A93" s="76"/>
      <c r="B93" s="77"/>
      <c r="C93" s="78"/>
      <c r="D93" s="81" t="s">
        <v>6</v>
      </c>
      <c r="E93" s="82"/>
      <c r="F93" s="83"/>
      <c r="G93" s="43">
        <f>IF(G92="","",WEEKDAY(AV92))</f>
        <v>5</v>
      </c>
      <c r="H93" s="43">
        <f t="shared" ref="H93" si="917">IF(H92="","",WEEKDAY(AW92))</f>
        <v>6</v>
      </c>
      <c r="I93" s="43">
        <f t="shared" ref="I93" si="918">IF(I92="","",WEEKDAY(AX92))</f>
        <v>7</v>
      </c>
      <c r="J93" s="43">
        <f t="shared" ref="J93" si="919">IF(J92="","",WEEKDAY(AY92))</f>
        <v>1</v>
      </c>
      <c r="K93" s="43">
        <f t="shared" ref="K93" si="920">IF(K92="","",WEEKDAY(AZ92))</f>
        <v>2</v>
      </c>
      <c r="L93" s="47">
        <f t="shared" ref="L93" si="921">IF(L92="","",WEEKDAY(BA92))</f>
        <v>3</v>
      </c>
      <c r="M93" s="47">
        <f t="shared" ref="M93" si="922">IF(M92="","",WEEKDAY(BB92))</f>
        <v>4</v>
      </c>
      <c r="N93" s="43">
        <f t="shared" ref="N93" si="923">IF(N92="","",WEEKDAY(BC92))</f>
        <v>5</v>
      </c>
      <c r="O93" s="43">
        <f t="shared" ref="O93" si="924">IF(O92="","",WEEKDAY(BD92))</f>
        <v>6</v>
      </c>
      <c r="P93" s="43">
        <f t="shared" ref="P93" si="925">IF(P92="","",WEEKDAY(BE92))</f>
        <v>7</v>
      </c>
      <c r="Q93" s="43">
        <f t="shared" ref="Q93" si="926">IF(Q92="","",WEEKDAY(BF92))</f>
        <v>1</v>
      </c>
      <c r="R93" s="43">
        <f t="shared" ref="R93" si="927">IF(R92="","",WEEKDAY(BG92))</f>
        <v>2</v>
      </c>
      <c r="S93" s="47">
        <f t="shared" ref="S93" si="928">IF(S92="","",WEEKDAY(BH92))</f>
        <v>3</v>
      </c>
      <c r="T93" s="47">
        <f t="shared" ref="T93" si="929">IF(T92="","",WEEKDAY(BI92))</f>
        <v>4</v>
      </c>
      <c r="U93" s="43">
        <f t="shared" ref="U93" si="930">IF(U92="","",WEEKDAY(BJ92))</f>
        <v>5</v>
      </c>
      <c r="V93" s="43">
        <f t="shared" ref="V93" si="931">IF(V92="","",WEEKDAY(BK92))</f>
        <v>6</v>
      </c>
      <c r="W93" s="43">
        <f t="shared" ref="W93" si="932">IF(W92="","",WEEKDAY(BL92))</f>
        <v>7</v>
      </c>
      <c r="X93" s="43">
        <f t="shared" ref="X93" si="933">IF(X92="","",WEEKDAY(BM92))</f>
        <v>1</v>
      </c>
      <c r="Y93" s="43">
        <f t="shared" ref="Y93" si="934">IF(Y92="","",WEEKDAY(BN92))</f>
        <v>2</v>
      </c>
      <c r="Z93" s="47">
        <f t="shared" ref="Z93" si="935">IF(Z92="","",WEEKDAY(BO92))</f>
        <v>3</v>
      </c>
      <c r="AA93" s="47">
        <f t="shared" ref="AA93" si="936">IF(AA92="","",WEEKDAY(BP92))</f>
        <v>4</v>
      </c>
      <c r="AB93" s="43">
        <f t="shared" ref="AB93" si="937">IF(AB92="","",WEEKDAY(BQ92))</f>
        <v>5</v>
      </c>
      <c r="AC93" s="43">
        <f t="shared" ref="AC93" si="938">IF(AC92="","",WEEKDAY(BR92))</f>
        <v>6</v>
      </c>
      <c r="AD93" s="43">
        <f t="shared" ref="AD93" si="939">IF(AD92="","",WEEKDAY(BS92))</f>
        <v>7</v>
      </c>
      <c r="AE93" s="43">
        <f t="shared" ref="AE93" si="940">IF(AE92="","",WEEKDAY(BT92))</f>
        <v>1</v>
      </c>
      <c r="AF93" s="43">
        <f t="shared" ref="AF93" si="941">IF(AF92="","",WEEKDAY(BU92))</f>
        <v>2</v>
      </c>
      <c r="AG93" s="47">
        <f t="shared" ref="AG93" si="942">IF(AG92="","",WEEKDAY(BV92))</f>
        <v>3</v>
      </c>
      <c r="AH93" s="47">
        <f t="shared" ref="AH93" si="943">IF(AH92="","",WEEKDAY(BW92))</f>
        <v>4</v>
      </c>
      <c r="AI93" s="47">
        <f t="shared" ref="AI93" si="944">IF(AI92="","",WEEKDAY(BX92))</f>
        <v>5</v>
      </c>
      <c r="AJ93" s="43">
        <f t="shared" ref="AJ93" si="945">IF(AJ92="","",WEEKDAY(BY92))</f>
        <v>6</v>
      </c>
      <c r="AK93" s="46">
        <f t="shared" ref="AK93" si="946">IF(AK92="","",WEEKDAY(BZ92))</f>
        <v>7</v>
      </c>
      <c r="AL93" s="88" t="s">
        <v>8</v>
      </c>
      <c r="AM93" s="89"/>
      <c r="AN93" s="89"/>
      <c r="AO93" s="89"/>
      <c r="AP93" s="90">
        <f t="shared" ref="AP93" si="947">COUNTIF(G95:AK95,"閉")+COUNTIF(G95:AK95,"天")</f>
        <v>0</v>
      </c>
      <c r="AQ93" s="91"/>
      <c r="AV93">
        <f>WEEKDAY(AV92)</f>
        <v>5</v>
      </c>
      <c r="AW93">
        <f>WEEKDAY(AW92)</f>
        <v>6</v>
      </c>
      <c r="AX93">
        <f t="shared" ref="AX93:BZ93" si="948">WEEKDAY(AX92)</f>
        <v>7</v>
      </c>
      <c r="AY93">
        <f t="shared" si="948"/>
        <v>1</v>
      </c>
      <c r="AZ93">
        <f t="shared" si="948"/>
        <v>2</v>
      </c>
      <c r="BA93">
        <f t="shared" si="948"/>
        <v>3</v>
      </c>
      <c r="BB93">
        <f t="shared" si="948"/>
        <v>4</v>
      </c>
      <c r="BC93">
        <f t="shared" si="948"/>
        <v>5</v>
      </c>
      <c r="BD93">
        <f t="shared" si="948"/>
        <v>6</v>
      </c>
      <c r="BE93">
        <f t="shared" si="948"/>
        <v>7</v>
      </c>
      <c r="BF93">
        <f t="shared" si="948"/>
        <v>1</v>
      </c>
      <c r="BG93">
        <f t="shared" si="948"/>
        <v>2</v>
      </c>
      <c r="BH93">
        <f t="shared" si="948"/>
        <v>3</v>
      </c>
      <c r="BI93">
        <f t="shared" si="948"/>
        <v>4</v>
      </c>
      <c r="BJ93">
        <f t="shared" si="948"/>
        <v>5</v>
      </c>
      <c r="BK93">
        <f t="shared" si="948"/>
        <v>6</v>
      </c>
      <c r="BL93">
        <f t="shared" si="948"/>
        <v>7</v>
      </c>
      <c r="BM93">
        <f t="shared" si="948"/>
        <v>1</v>
      </c>
      <c r="BN93">
        <f t="shared" si="948"/>
        <v>2</v>
      </c>
      <c r="BO93">
        <f t="shared" si="948"/>
        <v>3</v>
      </c>
      <c r="BP93">
        <f t="shared" si="948"/>
        <v>4</v>
      </c>
      <c r="BQ93">
        <f t="shared" si="948"/>
        <v>5</v>
      </c>
      <c r="BR93">
        <f t="shared" si="948"/>
        <v>6</v>
      </c>
      <c r="BS93">
        <f t="shared" si="948"/>
        <v>7</v>
      </c>
      <c r="BT93">
        <f t="shared" si="948"/>
        <v>1</v>
      </c>
      <c r="BU93">
        <f t="shared" si="948"/>
        <v>2</v>
      </c>
      <c r="BV93">
        <f t="shared" si="948"/>
        <v>3</v>
      </c>
      <c r="BW93">
        <f t="shared" si="948"/>
        <v>4</v>
      </c>
      <c r="BX93">
        <f t="shared" si="948"/>
        <v>5</v>
      </c>
      <c r="BY93">
        <f t="shared" si="948"/>
        <v>6</v>
      </c>
      <c r="BZ93">
        <f t="shared" si="948"/>
        <v>7</v>
      </c>
    </row>
    <row r="94" spans="1:78" ht="20.25" customHeight="1" x14ac:dyDescent="0.15">
      <c r="A94" s="49"/>
      <c r="B94" s="52" t="s">
        <v>42</v>
      </c>
      <c r="C94" s="50" t="str">
        <f>IFERROR(IF(AP94&lt;($Y$109/100),"×","○"),"")</f>
        <v/>
      </c>
      <c r="D94" s="81" t="s">
        <v>24</v>
      </c>
      <c r="E94" s="82"/>
      <c r="F94" s="83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88" t="s">
        <v>21</v>
      </c>
      <c r="AM94" s="89"/>
      <c r="AN94" s="89"/>
      <c r="AO94" s="89"/>
      <c r="AP94" s="79" t="e">
        <f t="shared" ref="AP94" si="949">AP93/AP92</f>
        <v>#DIV/0!</v>
      </c>
      <c r="AQ94" s="80"/>
      <c r="AR94">
        <f>IF(C94="×",1,0)</f>
        <v>0</v>
      </c>
    </row>
    <row r="95" spans="1:78" ht="20.25" customHeight="1" thickBot="1" x14ac:dyDescent="0.2">
      <c r="A95" s="54"/>
      <c r="B95" s="53" t="s">
        <v>43</v>
      </c>
      <c r="C95" s="51" t="str">
        <f>IF(AP95=0,"",IF(AP93&lt;AP95,"×","○"))</f>
        <v/>
      </c>
      <c r="D95" s="97" t="s">
        <v>25</v>
      </c>
      <c r="E95" s="98"/>
      <c r="F95" s="99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2"/>
      <c r="AL95" s="84" t="s">
        <v>33</v>
      </c>
      <c r="AM95" s="85"/>
      <c r="AN95" s="85"/>
      <c r="AO95" s="85"/>
      <c r="AP95" s="120">
        <f>COUNTIFS(G93:AK93,7,G95:AK95,"作")+COUNTIFS(G93:AK93,7,G95:AK95,"天")+COUNTIFS(G93:AK93,7,G95:AK95,"閉")+COUNTIFS(G93:AK93,1,G95:AK95,"作")+COUNTIFS(G93:AK93,1,G95:AK95,"天")+COUNTIFS(G93:AK93,1,G95:AK95,"閉")</f>
        <v>0</v>
      </c>
      <c r="AQ95" s="121"/>
      <c r="AR95">
        <f>IF(C95="×",1,0)</f>
        <v>0</v>
      </c>
      <c r="AS95">
        <f>IF(A92="","",IF(AR94=0,0,IF(AR95=0,0,1)))</f>
        <v>0</v>
      </c>
    </row>
    <row r="96" spans="1:78" ht="20.25" customHeight="1" x14ac:dyDescent="0.15">
      <c r="A96" s="73" t="str">
        <f>IF($E$5&lt;AV96,"",TEXT(EDATE($E$4,22),"ggge年m月"))</f>
        <v>令和8年2月</v>
      </c>
      <c r="B96" s="74"/>
      <c r="C96" s="75"/>
      <c r="D96" s="92" t="s">
        <v>7</v>
      </c>
      <c r="E96" s="93"/>
      <c r="F96" s="94"/>
      <c r="G96" s="5">
        <f>IF($E$4&gt;AV96,"",IF($E$5&lt;AV96,"",DAY(AV96)))</f>
        <v>1</v>
      </c>
      <c r="H96" s="5">
        <f>IF($E$4&gt;AW96,"",IF($E$5&lt;AW96,"",DAY(AW96)))</f>
        <v>2</v>
      </c>
      <c r="I96" s="5">
        <f t="shared" ref="I96" si="950">IF($E$4&gt;AX96,"",IF($E$5&lt;AX96,"",DAY(AX96)))</f>
        <v>3</v>
      </c>
      <c r="J96" s="5">
        <f t="shared" ref="J96" si="951">IF($E$4&gt;AY96,"",IF($E$5&lt;AY96,"",DAY(AY96)))</f>
        <v>4</v>
      </c>
      <c r="K96" s="5">
        <f t="shared" ref="K96" si="952">IF($E$4&gt;AZ96,"",IF($E$5&lt;AZ96,"",DAY(AZ96)))</f>
        <v>5</v>
      </c>
      <c r="L96" s="41">
        <f t="shared" ref="L96" si="953">IF($E$4&gt;BA96,"",IF($E$5&lt;BA96,"",DAY(BA96)))</f>
        <v>6</v>
      </c>
      <c r="M96" s="41">
        <f t="shared" ref="M96" si="954">IF($E$4&gt;BB96,"",IF($E$5&lt;BB96,"",DAY(BB96)))</f>
        <v>7</v>
      </c>
      <c r="N96" s="16">
        <f t="shared" ref="N96" si="955">IF($E$4&gt;BC96,"",IF($E$5&lt;BC96,"",DAY(BC96)))</f>
        <v>8</v>
      </c>
      <c r="O96" s="16">
        <f t="shared" ref="O96" si="956">IF($E$4&gt;BD96,"",IF($E$5&lt;BD96,"",DAY(BD96)))</f>
        <v>9</v>
      </c>
      <c r="P96" s="16">
        <f t="shared" ref="P96" si="957">IF($E$4&gt;BE96,"",IF($E$5&lt;BE96,"",DAY(BE96)))</f>
        <v>10</v>
      </c>
      <c r="Q96" s="16">
        <f t="shared" ref="Q96" si="958">IF($E$4&gt;BF96,"",IF($E$5&lt;BF96,"",DAY(BF96)))</f>
        <v>11</v>
      </c>
      <c r="R96" s="16">
        <f t="shared" ref="R96" si="959">IF($E$4&gt;BG96,"",IF($E$5&lt;BG96,"",DAY(BG96)))</f>
        <v>12</v>
      </c>
      <c r="S96" s="41">
        <f t="shared" ref="S96" si="960">IF($E$4&gt;BH96,"",IF($E$5&lt;BH96,"",DAY(BH96)))</f>
        <v>13</v>
      </c>
      <c r="T96" s="41">
        <f t="shared" ref="T96" si="961">IF($E$4&gt;BI96,"",IF($E$5&lt;BI96,"",DAY(BI96)))</f>
        <v>14</v>
      </c>
      <c r="U96" s="16">
        <f t="shared" ref="U96" si="962">IF($E$4&gt;BJ96,"",IF($E$5&lt;BJ96,"",DAY(BJ96)))</f>
        <v>15</v>
      </c>
      <c r="V96" s="16">
        <f t="shared" ref="V96" si="963">IF($E$4&gt;BK96,"",IF($E$5&lt;BK96,"",DAY(BK96)))</f>
        <v>16</v>
      </c>
      <c r="W96" s="16">
        <f t="shared" ref="W96" si="964">IF($E$4&gt;BL96,"",IF($E$5&lt;BL96,"",DAY(BL96)))</f>
        <v>17</v>
      </c>
      <c r="X96" s="16">
        <f t="shared" ref="X96" si="965">IF($E$4&gt;BM96,"",IF($E$5&lt;BM96,"",DAY(BM96)))</f>
        <v>18</v>
      </c>
      <c r="Y96" s="16">
        <f t="shared" ref="Y96" si="966">IF($E$4&gt;BN96,"",IF($E$5&lt;BN96,"",DAY(BN96)))</f>
        <v>19</v>
      </c>
      <c r="Z96" s="41">
        <f t="shared" ref="Z96" si="967">IF($E$4&gt;BO96,"",IF($E$5&lt;BO96,"",DAY(BO96)))</f>
        <v>20</v>
      </c>
      <c r="AA96" s="41">
        <f t="shared" ref="AA96" si="968">IF($E$4&gt;BP96,"",IF($E$5&lt;BP96,"",DAY(BP96)))</f>
        <v>21</v>
      </c>
      <c r="AB96" s="16">
        <f t="shared" ref="AB96" si="969">IF($E$4&gt;BQ96,"",IF($E$5&lt;BQ96,"",DAY(BQ96)))</f>
        <v>22</v>
      </c>
      <c r="AC96" s="16">
        <f t="shared" ref="AC96" si="970">IF($E$4&gt;BR96,"",IF($E$5&lt;BR96,"",DAY(BR96)))</f>
        <v>23</v>
      </c>
      <c r="AD96" s="16">
        <f t="shared" ref="AD96" si="971">IF($E$4&gt;BS96,"",IF($E$5&lt;BS96,"",DAY(BS96)))</f>
        <v>24</v>
      </c>
      <c r="AE96" s="16">
        <f t="shared" ref="AE96" si="972">IF($E$4&gt;BT96,"",IF($E$5&lt;BT96,"",DAY(BT96)))</f>
        <v>25</v>
      </c>
      <c r="AF96" s="16">
        <f t="shared" ref="AF96" si="973">IF($E$4&gt;BU96,"",IF($E$5&lt;BU96,"",DAY(BU96)))</f>
        <v>26</v>
      </c>
      <c r="AG96" s="41">
        <f t="shared" ref="AG96" si="974">IF($E$4&gt;BV96,"",IF($E$5&lt;BV96,"",DAY(BV96)))</f>
        <v>27</v>
      </c>
      <c r="AH96" s="41">
        <f t="shared" ref="AH96" si="975">IF($E$4&gt;BW96,"",IF($E$5&lt;BW96,"",DAY(BW96)))</f>
        <v>28</v>
      </c>
      <c r="AI96" s="41" t="str">
        <f>IF($E$4&gt;BX96,"",IF($E$5&lt;BX96,"",IF(MONTH(BW96)&lt;&gt;MONTH(BX96),"",DAY(BX96))))</f>
        <v/>
      </c>
      <c r="AJ96" s="5" t="str">
        <f>IF($E$4&gt;BY96,"",IF($E$5&lt;BY96,"",IF(MONTH(BW96)&lt;&gt;MONTH(BY96),"",DAY(BY96))))</f>
        <v/>
      </c>
      <c r="AK96" s="13" t="str">
        <f>IF($E$4&gt;BZ96,"",IF($E$5&lt;BZ96,"",IF(MONTH(BW96)&lt;&gt;MONTH(BZ96),"",DAY(BZ96))))</f>
        <v/>
      </c>
      <c r="AL96" s="88" t="s">
        <v>11</v>
      </c>
      <c r="AM96" s="89"/>
      <c r="AN96" s="89"/>
      <c r="AO96" s="89"/>
      <c r="AP96" s="95">
        <f>COUNTIF(G98:AK98,"工")+COUNTIF(G98:AK98,"休")+COUNTIFS(G98:AK98,"外",G99:AK99,"作")+COUNTIFS(G98:AK98,"外",G99:AK99,"天")+COUNTIFS(G98:AK98,"外",G99:AK99,"閉")</f>
        <v>0</v>
      </c>
      <c r="AQ96" s="96"/>
      <c r="AU96" s="42"/>
      <c r="AV96" s="45">
        <f>EDATE(AV92,1)</f>
        <v>46054</v>
      </c>
      <c r="AW96" s="45">
        <f>AV96+1</f>
        <v>46055</v>
      </c>
      <c r="AX96" s="45">
        <f t="shared" ref="AX96" si="976">AW96+1</f>
        <v>46056</v>
      </c>
      <c r="AY96" s="45">
        <f t="shared" ref="AY96" si="977">AX96+1</f>
        <v>46057</v>
      </c>
      <c r="AZ96" s="45">
        <f t="shared" ref="AZ96" si="978">AY96+1</f>
        <v>46058</v>
      </c>
      <c r="BA96" s="45">
        <f t="shared" ref="BA96" si="979">AZ96+1</f>
        <v>46059</v>
      </c>
      <c r="BB96" s="45">
        <f t="shared" ref="BB96" si="980">BA96+1</f>
        <v>46060</v>
      </c>
      <c r="BC96" s="45">
        <f t="shared" ref="BC96" si="981">BB96+1</f>
        <v>46061</v>
      </c>
      <c r="BD96" s="45">
        <f t="shared" ref="BD96" si="982">BC96+1</f>
        <v>46062</v>
      </c>
      <c r="BE96" s="45">
        <f t="shared" ref="BE96" si="983">BD96+1</f>
        <v>46063</v>
      </c>
      <c r="BF96" s="45">
        <f t="shared" ref="BF96" si="984">BE96+1</f>
        <v>46064</v>
      </c>
      <c r="BG96" s="45">
        <f t="shared" ref="BG96" si="985">BF96+1</f>
        <v>46065</v>
      </c>
      <c r="BH96" s="45">
        <f t="shared" ref="BH96" si="986">BG96+1</f>
        <v>46066</v>
      </c>
      <c r="BI96" s="45">
        <f t="shared" ref="BI96" si="987">BH96+1</f>
        <v>46067</v>
      </c>
      <c r="BJ96" s="45">
        <f t="shared" ref="BJ96" si="988">BI96+1</f>
        <v>46068</v>
      </c>
      <c r="BK96" s="45">
        <f t="shared" ref="BK96" si="989">BJ96+1</f>
        <v>46069</v>
      </c>
      <c r="BL96" s="45">
        <f t="shared" ref="BL96" si="990">BK96+1</f>
        <v>46070</v>
      </c>
      <c r="BM96" s="45">
        <f t="shared" ref="BM96" si="991">BL96+1</f>
        <v>46071</v>
      </c>
      <c r="BN96" s="45">
        <f t="shared" ref="BN96" si="992">BM96+1</f>
        <v>46072</v>
      </c>
      <c r="BO96" s="45">
        <f t="shared" ref="BO96" si="993">BN96+1</f>
        <v>46073</v>
      </c>
      <c r="BP96" s="45">
        <f t="shared" ref="BP96" si="994">BO96+1</f>
        <v>46074</v>
      </c>
      <c r="BQ96" s="45">
        <f t="shared" ref="BQ96" si="995">BP96+1</f>
        <v>46075</v>
      </c>
      <c r="BR96" s="45">
        <f t="shared" ref="BR96" si="996">BQ96+1</f>
        <v>46076</v>
      </c>
      <c r="BS96" s="45">
        <f t="shared" ref="BS96" si="997">BR96+1</f>
        <v>46077</v>
      </c>
      <c r="BT96" s="45">
        <f t="shared" ref="BT96" si="998">BS96+1</f>
        <v>46078</v>
      </c>
      <c r="BU96" s="45">
        <f t="shared" ref="BU96" si="999">BT96+1</f>
        <v>46079</v>
      </c>
      <c r="BV96" s="45">
        <f t="shared" ref="BV96" si="1000">BU96+1</f>
        <v>46080</v>
      </c>
      <c r="BW96" s="45">
        <f t="shared" ref="BW96" si="1001">BV96+1</f>
        <v>46081</v>
      </c>
      <c r="BX96" s="45">
        <f t="shared" ref="BX96" si="1002">BW96+1</f>
        <v>46082</v>
      </c>
      <c r="BY96" s="45">
        <f t="shared" ref="BY96" si="1003">BX96+1</f>
        <v>46083</v>
      </c>
      <c r="BZ96" s="45">
        <f t="shared" ref="BZ96" si="1004">BY96+1</f>
        <v>46084</v>
      </c>
    </row>
    <row r="97" spans="1:78" ht="20.25" customHeight="1" x14ac:dyDescent="0.15">
      <c r="A97" s="76"/>
      <c r="B97" s="77"/>
      <c r="C97" s="78"/>
      <c r="D97" s="81" t="s">
        <v>6</v>
      </c>
      <c r="E97" s="82"/>
      <c r="F97" s="83"/>
      <c r="G97" s="43">
        <f>IF(G96="","",WEEKDAY(AV96))</f>
        <v>1</v>
      </c>
      <c r="H97" s="43">
        <f t="shared" ref="H97" si="1005">IF(H96="","",WEEKDAY(AW96))</f>
        <v>2</v>
      </c>
      <c r="I97" s="43">
        <f t="shared" ref="I97" si="1006">IF(I96="","",WEEKDAY(AX96))</f>
        <v>3</v>
      </c>
      <c r="J97" s="43">
        <f t="shared" ref="J97" si="1007">IF(J96="","",WEEKDAY(AY96))</f>
        <v>4</v>
      </c>
      <c r="K97" s="43">
        <f t="shared" ref="K97" si="1008">IF(K96="","",WEEKDAY(AZ96))</f>
        <v>5</v>
      </c>
      <c r="L97" s="47">
        <f t="shared" ref="L97" si="1009">IF(L96="","",WEEKDAY(BA96))</f>
        <v>6</v>
      </c>
      <c r="M97" s="47">
        <f t="shared" ref="M97" si="1010">IF(M96="","",WEEKDAY(BB96))</f>
        <v>7</v>
      </c>
      <c r="N97" s="43">
        <f t="shared" ref="N97" si="1011">IF(N96="","",WEEKDAY(BC96))</f>
        <v>1</v>
      </c>
      <c r="O97" s="43">
        <f t="shared" ref="O97" si="1012">IF(O96="","",WEEKDAY(BD96))</f>
        <v>2</v>
      </c>
      <c r="P97" s="43">
        <f t="shared" ref="P97" si="1013">IF(P96="","",WEEKDAY(BE96))</f>
        <v>3</v>
      </c>
      <c r="Q97" s="43">
        <f t="shared" ref="Q97" si="1014">IF(Q96="","",WEEKDAY(BF96))</f>
        <v>4</v>
      </c>
      <c r="R97" s="43">
        <f t="shared" ref="R97" si="1015">IF(R96="","",WEEKDAY(BG96))</f>
        <v>5</v>
      </c>
      <c r="S97" s="47">
        <f t="shared" ref="S97" si="1016">IF(S96="","",WEEKDAY(BH96))</f>
        <v>6</v>
      </c>
      <c r="T97" s="47">
        <f t="shared" ref="T97" si="1017">IF(T96="","",WEEKDAY(BI96))</f>
        <v>7</v>
      </c>
      <c r="U97" s="43">
        <f t="shared" ref="U97" si="1018">IF(U96="","",WEEKDAY(BJ96))</f>
        <v>1</v>
      </c>
      <c r="V97" s="43">
        <f t="shared" ref="V97" si="1019">IF(V96="","",WEEKDAY(BK96))</f>
        <v>2</v>
      </c>
      <c r="W97" s="43">
        <f t="shared" ref="W97" si="1020">IF(W96="","",WEEKDAY(BL96))</f>
        <v>3</v>
      </c>
      <c r="X97" s="43">
        <f t="shared" ref="X97" si="1021">IF(X96="","",WEEKDAY(BM96))</f>
        <v>4</v>
      </c>
      <c r="Y97" s="43">
        <f t="shared" ref="Y97" si="1022">IF(Y96="","",WEEKDAY(BN96))</f>
        <v>5</v>
      </c>
      <c r="Z97" s="47">
        <f t="shared" ref="Z97" si="1023">IF(Z96="","",WEEKDAY(BO96))</f>
        <v>6</v>
      </c>
      <c r="AA97" s="47">
        <f t="shared" ref="AA97" si="1024">IF(AA96="","",WEEKDAY(BP96))</f>
        <v>7</v>
      </c>
      <c r="AB97" s="43">
        <f t="shared" ref="AB97" si="1025">IF(AB96="","",WEEKDAY(BQ96))</f>
        <v>1</v>
      </c>
      <c r="AC97" s="43">
        <f t="shared" ref="AC97" si="1026">IF(AC96="","",WEEKDAY(BR96))</f>
        <v>2</v>
      </c>
      <c r="AD97" s="43">
        <f t="shared" ref="AD97" si="1027">IF(AD96="","",WEEKDAY(BS96))</f>
        <v>3</v>
      </c>
      <c r="AE97" s="43">
        <f t="shared" ref="AE97" si="1028">IF(AE96="","",WEEKDAY(BT96))</f>
        <v>4</v>
      </c>
      <c r="AF97" s="43">
        <f t="shared" ref="AF97" si="1029">IF(AF96="","",WEEKDAY(BU96))</f>
        <v>5</v>
      </c>
      <c r="AG97" s="47">
        <f t="shared" ref="AG97" si="1030">IF(AG96="","",WEEKDAY(BV96))</f>
        <v>6</v>
      </c>
      <c r="AH97" s="47">
        <f t="shared" ref="AH97" si="1031">IF(AH96="","",WEEKDAY(BW96))</f>
        <v>7</v>
      </c>
      <c r="AI97" s="47" t="str">
        <f t="shared" ref="AI97" si="1032">IF(AI96="","",WEEKDAY(BX96))</f>
        <v/>
      </c>
      <c r="AJ97" s="43" t="str">
        <f t="shared" ref="AJ97" si="1033">IF(AJ96="","",WEEKDAY(BY96))</f>
        <v/>
      </c>
      <c r="AK97" s="46" t="str">
        <f t="shared" ref="AK97" si="1034">IF(AK96="","",WEEKDAY(BZ96))</f>
        <v/>
      </c>
      <c r="AL97" s="88" t="s">
        <v>8</v>
      </c>
      <c r="AM97" s="89"/>
      <c r="AN97" s="89"/>
      <c r="AO97" s="89"/>
      <c r="AP97" s="90">
        <f t="shared" ref="AP97" si="1035">COUNTIF(G99:AK99,"閉")+COUNTIF(G99:AK99,"天")</f>
        <v>0</v>
      </c>
      <c r="AQ97" s="91"/>
      <c r="AV97">
        <f>WEEKDAY(AV96)</f>
        <v>1</v>
      </c>
      <c r="AW97">
        <f>WEEKDAY(AW96)</f>
        <v>2</v>
      </c>
      <c r="AX97">
        <f t="shared" ref="AX97:BZ97" si="1036">WEEKDAY(AX96)</f>
        <v>3</v>
      </c>
      <c r="AY97">
        <f t="shared" si="1036"/>
        <v>4</v>
      </c>
      <c r="AZ97">
        <f t="shared" si="1036"/>
        <v>5</v>
      </c>
      <c r="BA97">
        <f t="shared" si="1036"/>
        <v>6</v>
      </c>
      <c r="BB97">
        <f t="shared" si="1036"/>
        <v>7</v>
      </c>
      <c r="BC97">
        <f t="shared" si="1036"/>
        <v>1</v>
      </c>
      <c r="BD97">
        <f t="shared" si="1036"/>
        <v>2</v>
      </c>
      <c r="BE97">
        <f t="shared" si="1036"/>
        <v>3</v>
      </c>
      <c r="BF97">
        <f t="shared" si="1036"/>
        <v>4</v>
      </c>
      <c r="BG97">
        <f t="shared" si="1036"/>
        <v>5</v>
      </c>
      <c r="BH97">
        <f t="shared" si="1036"/>
        <v>6</v>
      </c>
      <c r="BI97">
        <f t="shared" si="1036"/>
        <v>7</v>
      </c>
      <c r="BJ97">
        <f t="shared" si="1036"/>
        <v>1</v>
      </c>
      <c r="BK97">
        <f t="shared" si="1036"/>
        <v>2</v>
      </c>
      <c r="BL97">
        <f t="shared" si="1036"/>
        <v>3</v>
      </c>
      <c r="BM97">
        <f t="shared" si="1036"/>
        <v>4</v>
      </c>
      <c r="BN97">
        <f t="shared" si="1036"/>
        <v>5</v>
      </c>
      <c r="BO97">
        <f t="shared" si="1036"/>
        <v>6</v>
      </c>
      <c r="BP97">
        <f t="shared" si="1036"/>
        <v>7</v>
      </c>
      <c r="BQ97">
        <f t="shared" si="1036"/>
        <v>1</v>
      </c>
      <c r="BR97">
        <f t="shared" si="1036"/>
        <v>2</v>
      </c>
      <c r="BS97">
        <f t="shared" si="1036"/>
        <v>3</v>
      </c>
      <c r="BT97">
        <f t="shared" si="1036"/>
        <v>4</v>
      </c>
      <c r="BU97">
        <f t="shared" si="1036"/>
        <v>5</v>
      </c>
      <c r="BV97">
        <f t="shared" si="1036"/>
        <v>6</v>
      </c>
      <c r="BW97">
        <f t="shared" si="1036"/>
        <v>7</v>
      </c>
      <c r="BX97">
        <f t="shared" si="1036"/>
        <v>1</v>
      </c>
      <c r="BY97">
        <f t="shared" si="1036"/>
        <v>2</v>
      </c>
      <c r="BZ97">
        <f t="shared" si="1036"/>
        <v>3</v>
      </c>
    </row>
    <row r="98" spans="1:78" ht="20.25" customHeight="1" x14ac:dyDescent="0.15">
      <c r="A98" s="49"/>
      <c r="B98" s="52" t="s">
        <v>42</v>
      </c>
      <c r="C98" s="50" t="str">
        <f>IFERROR(IF(AP98&lt;($Y$109/100),"×","○"),"")</f>
        <v/>
      </c>
      <c r="D98" s="81" t="s">
        <v>24</v>
      </c>
      <c r="E98" s="82"/>
      <c r="F98" s="83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88" t="s">
        <v>21</v>
      </c>
      <c r="AM98" s="89"/>
      <c r="AN98" s="89"/>
      <c r="AO98" s="89"/>
      <c r="AP98" s="79" t="e">
        <f t="shared" ref="AP98" si="1037">AP97/AP96</f>
        <v>#DIV/0!</v>
      </c>
      <c r="AQ98" s="80"/>
      <c r="AR98">
        <f>IF(C98="×",1,0)</f>
        <v>0</v>
      </c>
    </row>
    <row r="99" spans="1:78" ht="20.25" customHeight="1" thickBot="1" x14ac:dyDescent="0.2">
      <c r="A99" s="54"/>
      <c r="B99" s="53" t="s">
        <v>43</v>
      </c>
      <c r="C99" s="51" t="str">
        <f>IF(AP99=0,"",IF(AP97&lt;AP99,"×","○"))</f>
        <v/>
      </c>
      <c r="D99" s="97" t="s">
        <v>25</v>
      </c>
      <c r="E99" s="98"/>
      <c r="F99" s="99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2"/>
      <c r="AL99" s="84" t="s">
        <v>33</v>
      </c>
      <c r="AM99" s="85"/>
      <c r="AN99" s="85"/>
      <c r="AO99" s="85"/>
      <c r="AP99" s="120">
        <f>COUNTIFS(G97:AK97,7,G99:AK99,"作")+COUNTIFS(G97:AK97,7,G99:AK99,"天")+COUNTIFS(G97:AK97,7,G99:AK99,"閉")+COUNTIFS(G97:AK97,1,G99:AK99,"作")+COUNTIFS(G97:AK97,1,G99:AK99,"天")+COUNTIFS(G97:AK97,1,G99:AK99,"閉")</f>
        <v>0</v>
      </c>
      <c r="AQ99" s="121"/>
      <c r="AR99">
        <f>IF(C99="×",1,0)</f>
        <v>0</v>
      </c>
      <c r="AS99">
        <f>IF(A96="","",IF(AR98=0,0,IF(AR99=0,0,1)))</f>
        <v>0</v>
      </c>
    </row>
    <row r="100" spans="1:78" ht="20.25" customHeight="1" x14ac:dyDescent="0.15">
      <c r="A100" s="73" t="str">
        <f>IF($E$5&lt;AV100,"",TEXT(EDATE($E$4,23),"ggge年m月"))</f>
        <v>令和8年3月</v>
      </c>
      <c r="B100" s="74"/>
      <c r="C100" s="75"/>
      <c r="D100" s="92" t="s">
        <v>7</v>
      </c>
      <c r="E100" s="93"/>
      <c r="F100" s="94"/>
      <c r="G100" s="5">
        <f>IF($E$4&gt;AV100,"",IF($E$5&lt;AV100,"",DAY(AV100)))</f>
        <v>1</v>
      </c>
      <c r="H100" s="5">
        <f>IF($E$4&gt;AW100,"",IF($E$5&lt;AW100,"",DAY(AW100)))</f>
        <v>2</v>
      </c>
      <c r="I100" s="5">
        <f t="shared" ref="I100" si="1038">IF($E$4&gt;AX100,"",IF($E$5&lt;AX100,"",DAY(AX100)))</f>
        <v>3</v>
      </c>
      <c r="J100" s="5">
        <f t="shared" ref="J100" si="1039">IF($E$4&gt;AY100,"",IF($E$5&lt;AY100,"",DAY(AY100)))</f>
        <v>4</v>
      </c>
      <c r="K100" s="5">
        <f t="shared" ref="K100" si="1040">IF($E$4&gt;AZ100,"",IF($E$5&lt;AZ100,"",DAY(AZ100)))</f>
        <v>5</v>
      </c>
      <c r="L100" s="41">
        <f t="shared" ref="L100" si="1041">IF($E$4&gt;BA100,"",IF($E$5&lt;BA100,"",DAY(BA100)))</f>
        <v>6</v>
      </c>
      <c r="M100" s="41">
        <f t="shared" ref="M100" si="1042">IF($E$4&gt;BB100,"",IF($E$5&lt;BB100,"",DAY(BB100)))</f>
        <v>7</v>
      </c>
      <c r="N100" s="16">
        <f t="shared" ref="N100" si="1043">IF($E$4&gt;BC100,"",IF($E$5&lt;BC100,"",DAY(BC100)))</f>
        <v>8</v>
      </c>
      <c r="O100" s="16">
        <f t="shared" ref="O100" si="1044">IF($E$4&gt;BD100,"",IF($E$5&lt;BD100,"",DAY(BD100)))</f>
        <v>9</v>
      </c>
      <c r="P100" s="16">
        <f t="shared" ref="P100" si="1045">IF($E$4&gt;BE100,"",IF($E$5&lt;BE100,"",DAY(BE100)))</f>
        <v>10</v>
      </c>
      <c r="Q100" s="16">
        <f t="shared" ref="Q100" si="1046">IF($E$4&gt;BF100,"",IF($E$5&lt;BF100,"",DAY(BF100)))</f>
        <v>11</v>
      </c>
      <c r="R100" s="16">
        <f t="shared" ref="R100" si="1047">IF($E$4&gt;BG100,"",IF($E$5&lt;BG100,"",DAY(BG100)))</f>
        <v>12</v>
      </c>
      <c r="S100" s="41">
        <f t="shared" ref="S100" si="1048">IF($E$4&gt;BH100,"",IF($E$5&lt;BH100,"",DAY(BH100)))</f>
        <v>13</v>
      </c>
      <c r="T100" s="41">
        <f t="shared" ref="T100" si="1049">IF($E$4&gt;BI100,"",IF($E$5&lt;BI100,"",DAY(BI100)))</f>
        <v>14</v>
      </c>
      <c r="U100" s="16" t="str">
        <f t="shared" ref="U100" si="1050">IF($E$4&gt;BJ100,"",IF($E$5&lt;BJ100,"",DAY(BJ100)))</f>
        <v/>
      </c>
      <c r="V100" s="16" t="str">
        <f t="shared" ref="V100" si="1051">IF($E$4&gt;BK100,"",IF($E$5&lt;BK100,"",DAY(BK100)))</f>
        <v/>
      </c>
      <c r="W100" s="16" t="str">
        <f t="shared" ref="W100" si="1052">IF($E$4&gt;BL100,"",IF($E$5&lt;BL100,"",DAY(BL100)))</f>
        <v/>
      </c>
      <c r="X100" s="16" t="str">
        <f t="shared" ref="X100" si="1053">IF($E$4&gt;BM100,"",IF($E$5&lt;BM100,"",DAY(BM100)))</f>
        <v/>
      </c>
      <c r="Y100" s="16" t="str">
        <f t="shared" ref="Y100" si="1054">IF($E$4&gt;BN100,"",IF($E$5&lt;BN100,"",DAY(BN100)))</f>
        <v/>
      </c>
      <c r="Z100" s="41" t="str">
        <f t="shared" ref="Z100" si="1055">IF($E$4&gt;BO100,"",IF($E$5&lt;BO100,"",DAY(BO100)))</f>
        <v/>
      </c>
      <c r="AA100" s="41" t="str">
        <f t="shared" ref="AA100" si="1056">IF($E$4&gt;BP100,"",IF($E$5&lt;BP100,"",DAY(BP100)))</f>
        <v/>
      </c>
      <c r="AB100" s="16" t="str">
        <f t="shared" ref="AB100" si="1057">IF($E$4&gt;BQ100,"",IF($E$5&lt;BQ100,"",DAY(BQ100)))</f>
        <v/>
      </c>
      <c r="AC100" s="16" t="str">
        <f t="shared" ref="AC100" si="1058">IF($E$4&gt;BR100,"",IF($E$5&lt;BR100,"",DAY(BR100)))</f>
        <v/>
      </c>
      <c r="AD100" s="16" t="str">
        <f t="shared" ref="AD100" si="1059">IF($E$4&gt;BS100,"",IF($E$5&lt;BS100,"",DAY(BS100)))</f>
        <v/>
      </c>
      <c r="AE100" s="16" t="str">
        <f t="shared" ref="AE100" si="1060">IF($E$4&gt;BT100,"",IF($E$5&lt;BT100,"",DAY(BT100)))</f>
        <v/>
      </c>
      <c r="AF100" s="16" t="str">
        <f t="shared" ref="AF100" si="1061">IF($E$4&gt;BU100,"",IF($E$5&lt;BU100,"",DAY(BU100)))</f>
        <v/>
      </c>
      <c r="AG100" s="41" t="str">
        <f t="shared" ref="AG100" si="1062">IF($E$4&gt;BV100,"",IF($E$5&lt;BV100,"",DAY(BV100)))</f>
        <v/>
      </c>
      <c r="AH100" s="41" t="str">
        <f t="shared" ref="AH100" si="1063">IF($E$4&gt;BW100,"",IF($E$5&lt;BW100,"",DAY(BW100)))</f>
        <v/>
      </c>
      <c r="AI100" s="41" t="str">
        <f>IF($E$4&gt;BX100,"",IF($E$5&lt;BX100,"",IF(MONTH(BW100)&lt;&gt;MONTH(BX100),"",DAY(BX100))))</f>
        <v/>
      </c>
      <c r="AJ100" s="5" t="str">
        <f>IF($E$4&gt;BY100,"",IF($E$5&lt;BY100,"",IF(MONTH(BW100)&lt;&gt;MONTH(BY100),"",DAY(BY100))))</f>
        <v/>
      </c>
      <c r="AK100" s="13" t="str">
        <f>IF($E$4&gt;BZ100,"",IF($E$5&lt;BZ100,"",IF(MONTH(BW100)&lt;&gt;MONTH(BZ100),"",DAY(BZ100))))</f>
        <v/>
      </c>
      <c r="AL100" s="88" t="s">
        <v>11</v>
      </c>
      <c r="AM100" s="89"/>
      <c r="AN100" s="89"/>
      <c r="AO100" s="89"/>
      <c r="AP100" s="95">
        <f>COUNTIF(G102:AK102,"工")+COUNTIF(G102:AK102,"休")+COUNTIFS(G102:AK102,"外",G103:AK103,"作")+COUNTIFS(G102:AK102,"外",G103:AK103,"天")+COUNTIFS(G102:AK102,"外",G103:AK103,"閉")</f>
        <v>0</v>
      </c>
      <c r="AQ100" s="96"/>
      <c r="AU100" s="42"/>
      <c r="AV100" s="45">
        <f>EDATE(AV96,1)</f>
        <v>46082</v>
      </c>
      <c r="AW100" s="45">
        <f>AV100+1</f>
        <v>46083</v>
      </c>
      <c r="AX100" s="45">
        <f t="shared" ref="AX100" si="1064">AW100+1</f>
        <v>46084</v>
      </c>
      <c r="AY100" s="45">
        <f t="shared" ref="AY100" si="1065">AX100+1</f>
        <v>46085</v>
      </c>
      <c r="AZ100" s="45">
        <f t="shared" ref="AZ100" si="1066">AY100+1</f>
        <v>46086</v>
      </c>
      <c r="BA100" s="45">
        <f t="shared" ref="BA100" si="1067">AZ100+1</f>
        <v>46087</v>
      </c>
      <c r="BB100" s="45">
        <f t="shared" ref="BB100" si="1068">BA100+1</f>
        <v>46088</v>
      </c>
      <c r="BC100" s="45">
        <f t="shared" ref="BC100" si="1069">BB100+1</f>
        <v>46089</v>
      </c>
      <c r="BD100" s="45">
        <f t="shared" ref="BD100" si="1070">BC100+1</f>
        <v>46090</v>
      </c>
      <c r="BE100" s="45">
        <f t="shared" ref="BE100" si="1071">BD100+1</f>
        <v>46091</v>
      </c>
      <c r="BF100" s="45">
        <f t="shared" ref="BF100" si="1072">BE100+1</f>
        <v>46092</v>
      </c>
      <c r="BG100" s="45">
        <f t="shared" ref="BG100" si="1073">BF100+1</f>
        <v>46093</v>
      </c>
      <c r="BH100" s="45">
        <f t="shared" ref="BH100" si="1074">BG100+1</f>
        <v>46094</v>
      </c>
      <c r="BI100" s="45">
        <f t="shared" ref="BI100" si="1075">BH100+1</f>
        <v>46095</v>
      </c>
      <c r="BJ100" s="45">
        <f t="shared" ref="BJ100" si="1076">BI100+1</f>
        <v>46096</v>
      </c>
      <c r="BK100" s="45">
        <f t="shared" ref="BK100" si="1077">BJ100+1</f>
        <v>46097</v>
      </c>
      <c r="BL100" s="45">
        <f t="shared" ref="BL100" si="1078">BK100+1</f>
        <v>46098</v>
      </c>
      <c r="BM100" s="45">
        <f t="shared" ref="BM100" si="1079">BL100+1</f>
        <v>46099</v>
      </c>
      <c r="BN100" s="45">
        <f t="shared" ref="BN100" si="1080">BM100+1</f>
        <v>46100</v>
      </c>
      <c r="BO100" s="45">
        <f t="shared" ref="BO100" si="1081">BN100+1</f>
        <v>46101</v>
      </c>
      <c r="BP100" s="45">
        <f t="shared" ref="BP100" si="1082">BO100+1</f>
        <v>46102</v>
      </c>
      <c r="BQ100" s="45">
        <f t="shared" ref="BQ100" si="1083">BP100+1</f>
        <v>46103</v>
      </c>
      <c r="BR100" s="45">
        <f t="shared" ref="BR100" si="1084">BQ100+1</f>
        <v>46104</v>
      </c>
      <c r="BS100" s="45">
        <f t="shared" ref="BS100" si="1085">BR100+1</f>
        <v>46105</v>
      </c>
      <c r="BT100" s="45">
        <f t="shared" ref="BT100" si="1086">BS100+1</f>
        <v>46106</v>
      </c>
      <c r="BU100" s="45">
        <f t="shared" ref="BU100" si="1087">BT100+1</f>
        <v>46107</v>
      </c>
      <c r="BV100" s="45">
        <f t="shared" ref="BV100" si="1088">BU100+1</f>
        <v>46108</v>
      </c>
      <c r="BW100" s="45">
        <f t="shared" ref="BW100" si="1089">BV100+1</f>
        <v>46109</v>
      </c>
      <c r="BX100" s="45">
        <f t="shared" ref="BX100" si="1090">BW100+1</f>
        <v>46110</v>
      </c>
      <c r="BY100" s="45">
        <f t="shared" ref="BY100" si="1091">BX100+1</f>
        <v>46111</v>
      </c>
      <c r="BZ100" s="45">
        <f t="shared" ref="BZ100" si="1092">BY100+1</f>
        <v>46112</v>
      </c>
    </row>
    <row r="101" spans="1:78" ht="20.25" customHeight="1" x14ac:dyDescent="0.15">
      <c r="A101" s="76"/>
      <c r="B101" s="77"/>
      <c r="C101" s="78"/>
      <c r="D101" s="81" t="s">
        <v>6</v>
      </c>
      <c r="E101" s="82"/>
      <c r="F101" s="83"/>
      <c r="G101" s="43">
        <f>IF(G100="","",WEEKDAY(AV100))</f>
        <v>1</v>
      </c>
      <c r="H101" s="43">
        <f t="shared" ref="H101" si="1093">IF(H100="","",WEEKDAY(AW100))</f>
        <v>2</v>
      </c>
      <c r="I101" s="43">
        <f t="shared" ref="I101" si="1094">IF(I100="","",WEEKDAY(AX100))</f>
        <v>3</v>
      </c>
      <c r="J101" s="43">
        <f t="shared" ref="J101" si="1095">IF(J100="","",WEEKDAY(AY100))</f>
        <v>4</v>
      </c>
      <c r="K101" s="43">
        <f t="shared" ref="K101" si="1096">IF(K100="","",WEEKDAY(AZ100))</f>
        <v>5</v>
      </c>
      <c r="L101" s="47">
        <f t="shared" ref="L101" si="1097">IF(L100="","",WEEKDAY(BA100))</f>
        <v>6</v>
      </c>
      <c r="M101" s="47">
        <f t="shared" ref="M101" si="1098">IF(M100="","",WEEKDAY(BB100))</f>
        <v>7</v>
      </c>
      <c r="N101" s="43">
        <f t="shared" ref="N101" si="1099">IF(N100="","",WEEKDAY(BC100))</f>
        <v>1</v>
      </c>
      <c r="O101" s="43">
        <f t="shared" ref="O101" si="1100">IF(O100="","",WEEKDAY(BD100))</f>
        <v>2</v>
      </c>
      <c r="P101" s="43">
        <f t="shared" ref="P101" si="1101">IF(P100="","",WEEKDAY(BE100))</f>
        <v>3</v>
      </c>
      <c r="Q101" s="43">
        <f t="shared" ref="Q101" si="1102">IF(Q100="","",WEEKDAY(BF100))</f>
        <v>4</v>
      </c>
      <c r="R101" s="43">
        <f t="shared" ref="R101" si="1103">IF(R100="","",WEEKDAY(BG100))</f>
        <v>5</v>
      </c>
      <c r="S101" s="47">
        <f t="shared" ref="S101" si="1104">IF(S100="","",WEEKDAY(BH100))</f>
        <v>6</v>
      </c>
      <c r="T101" s="47">
        <f t="shared" ref="T101" si="1105">IF(T100="","",WEEKDAY(BI100))</f>
        <v>7</v>
      </c>
      <c r="U101" s="43" t="str">
        <f t="shared" ref="U101" si="1106">IF(U100="","",WEEKDAY(BJ100))</f>
        <v/>
      </c>
      <c r="V101" s="43" t="str">
        <f t="shared" ref="V101" si="1107">IF(V100="","",WEEKDAY(BK100))</f>
        <v/>
      </c>
      <c r="W101" s="43" t="str">
        <f t="shared" ref="W101" si="1108">IF(W100="","",WEEKDAY(BL100))</f>
        <v/>
      </c>
      <c r="X101" s="43" t="str">
        <f t="shared" ref="X101" si="1109">IF(X100="","",WEEKDAY(BM100))</f>
        <v/>
      </c>
      <c r="Y101" s="43" t="str">
        <f t="shared" ref="Y101" si="1110">IF(Y100="","",WEEKDAY(BN100))</f>
        <v/>
      </c>
      <c r="Z101" s="47" t="str">
        <f t="shared" ref="Z101" si="1111">IF(Z100="","",WEEKDAY(BO100))</f>
        <v/>
      </c>
      <c r="AA101" s="47" t="str">
        <f t="shared" ref="AA101" si="1112">IF(AA100="","",WEEKDAY(BP100))</f>
        <v/>
      </c>
      <c r="AB101" s="43" t="str">
        <f t="shared" ref="AB101" si="1113">IF(AB100="","",WEEKDAY(BQ100))</f>
        <v/>
      </c>
      <c r="AC101" s="43" t="str">
        <f t="shared" ref="AC101" si="1114">IF(AC100="","",WEEKDAY(BR100))</f>
        <v/>
      </c>
      <c r="AD101" s="43" t="str">
        <f t="shared" ref="AD101" si="1115">IF(AD100="","",WEEKDAY(BS100))</f>
        <v/>
      </c>
      <c r="AE101" s="43" t="str">
        <f t="shared" ref="AE101" si="1116">IF(AE100="","",WEEKDAY(BT100))</f>
        <v/>
      </c>
      <c r="AF101" s="43" t="str">
        <f t="shared" ref="AF101" si="1117">IF(AF100="","",WEEKDAY(BU100))</f>
        <v/>
      </c>
      <c r="AG101" s="47" t="str">
        <f t="shared" ref="AG101" si="1118">IF(AG100="","",WEEKDAY(BV100))</f>
        <v/>
      </c>
      <c r="AH101" s="47" t="str">
        <f t="shared" ref="AH101" si="1119">IF(AH100="","",WEEKDAY(BW100))</f>
        <v/>
      </c>
      <c r="AI101" s="47" t="str">
        <f t="shared" ref="AI101" si="1120">IF(AI100="","",WEEKDAY(BX100))</f>
        <v/>
      </c>
      <c r="AJ101" s="43" t="str">
        <f t="shared" ref="AJ101" si="1121">IF(AJ100="","",WEEKDAY(BY100))</f>
        <v/>
      </c>
      <c r="AK101" s="46" t="str">
        <f t="shared" ref="AK101" si="1122">IF(AK100="","",WEEKDAY(BZ100))</f>
        <v/>
      </c>
      <c r="AL101" s="88" t="s">
        <v>8</v>
      </c>
      <c r="AM101" s="89"/>
      <c r="AN101" s="89"/>
      <c r="AO101" s="89"/>
      <c r="AP101" s="90">
        <f t="shared" ref="AP101" si="1123">COUNTIF(G103:AK103,"閉")+COUNTIF(G103:AK103,"天")</f>
        <v>0</v>
      </c>
      <c r="AQ101" s="91"/>
      <c r="AV101">
        <f>WEEKDAY(AV100)</f>
        <v>1</v>
      </c>
      <c r="AW101">
        <f>WEEKDAY(AW100)</f>
        <v>2</v>
      </c>
      <c r="AX101">
        <f t="shared" ref="AX101:BZ101" si="1124">WEEKDAY(AX100)</f>
        <v>3</v>
      </c>
      <c r="AY101">
        <f t="shared" si="1124"/>
        <v>4</v>
      </c>
      <c r="AZ101">
        <f t="shared" si="1124"/>
        <v>5</v>
      </c>
      <c r="BA101">
        <f t="shared" si="1124"/>
        <v>6</v>
      </c>
      <c r="BB101">
        <f t="shared" si="1124"/>
        <v>7</v>
      </c>
      <c r="BC101">
        <f t="shared" si="1124"/>
        <v>1</v>
      </c>
      <c r="BD101">
        <f t="shared" si="1124"/>
        <v>2</v>
      </c>
      <c r="BE101">
        <f t="shared" si="1124"/>
        <v>3</v>
      </c>
      <c r="BF101">
        <f t="shared" si="1124"/>
        <v>4</v>
      </c>
      <c r="BG101">
        <f t="shared" si="1124"/>
        <v>5</v>
      </c>
      <c r="BH101">
        <f t="shared" si="1124"/>
        <v>6</v>
      </c>
      <c r="BI101">
        <f t="shared" si="1124"/>
        <v>7</v>
      </c>
      <c r="BJ101">
        <f t="shared" si="1124"/>
        <v>1</v>
      </c>
      <c r="BK101">
        <f t="shared" si="1124"/>
        <v>2</v>
      </c>
      <c r="BL101">
        <f t="shared" si="1124"/>
        <v>3</v>
      </c>
      <c r="BM101">
        <f t="shared" si="1124"/>
        <v>4</v>
      </c>
      <c r="BN101">
        <f t="shared" si="1124"/>
        <v>5</v>
      </c>
      <c r="BO101">
        <f t="shared" si="1124"/>
        <v>6</v>
      </c>
      <c r="BP101">
        <f t="shared" si="1124"/>
        <v>7</v>
      </c>
      <c r="BQ101">
        <f t="shared" si="1124"/>
        <v>1</v>
      </c>
      <c r="BR101">
        <f t="shared" si="1124"/>
        <v>2</v>
      </c>
      <c r="BS101">
        <f t="shared" si="1124"/>
        <v>3</v>
      </c>
      <c r="BT101">
        <f t="shared" si="1124"/>
        <v>4</v>
      </c>
      <c r="BU101">
        <f t="shared" si="1124"/>
        <v>5</v>
      </c>
      <c r="BV101">
        <f t="shared" si="1124"/>
        <v>6</v>
      </c>
      <c r="BW101">
        <f t="shared" si="1124"/>
        <v>7</v>
      </c>
      <c r="BX101">
        <f t="shared" si="1124"/>
        <v>1</v>
      </c>
      <c r="BY101">
        <f t="shared" si="1124"/>
        <v>2</v>
      </c>
      <c r="BZ101">
        <f t="shared" si="1124"/>
        <v>3</v>
      </c>
    </row>
    <row r="102" spans="1:78" ht="20.25" customHeight="1" x14ac:dyDescent="0.15">
      <c r="A102" s="49"/>
      <c r="B102" s="52" t="s">
        <v>42</v>
      </c>
      <c r="C102" s="50" t="str">
        <f>IFERROR(IF(AP102&lt;($Y$109/100),"×","○"),"")</f>
        <v/>
      </c>
      <c r="D102" s="81" t="s">
        <v>24</v>
      </c>
      <c r="E102" s="82"/>
      <c r="F102" s="83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88" t="s">
        <v>21</v>
      </c>
      <c r="AM102" s="89"/>
      <c r="AN102" s="89"/>
      <c r="AO102" s="89"/>
      <c r="AP102" s="79" t="e">
        <f t="shared" ref="AP102" si="1125">AP101/AP100</f>
        <v>#DIV/0!</v>
      </c>
      <c r="AQ102" s="80"/>
      <c r="AR102">
        <f>IF(C102="×",1,0)</f>
        <v>0</v>
      </c>
    </row>
    <row r="103" spans="1:78" ht="20.25" customHeight="1" thickBot="1" x14ac:dyDescent="0.2">
      <c r="A103" s="54"/>
      <c r="B103" s="53" t="s">
        <v>43</v>
      </c>
      <c r="C103" s="51" t="str">
        <f>IF(AP103=0,"",IF(AP101&lt;AP103,"×","○"))</f>
        <v/>
      </c>
      <c r="D103" s="97" t="s">
        <v>25</v>
      </c>
      <c r="E103" s="98"/>
      <c r="F103" s="99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2"/>
      <c r="AL103" s="84" t="s">
        <v>33</v>
      </c>
      <c r="AM103" s="85"/>
      <c r="AN103" s="85"/>
      <c r="AO103" s="85"/>
      <c r="AP103" s="120">
        <f>COUNTIFS(G101:AK101,7,G103:AK103,"作")+COUNTIFS(G101:AK101,7,G103:AK103,"天")+COUNTIFS(G101:AK101,7,G103:AK103,"閉")+COUNTIFS(G101:AK101,1,G103:AK103,"作")+COUNTIFS(G101:AK101,1,G103:AK103,"天")+COUNTIFS(G101:AK101,1,G103:AK103,"閉")</f>
        <v>0</v>
      </c>
      <c r="AQ103" s="121"/>
      <c r="AR103">
        <f>IF(C103="×",1,0)</f>
        <v>0</v>
      </c>
      <c r="AS103">
        <f>IF(A100="","",IF(AR102=0,0,IF(AR103=0,0,1)))</f>
        <v>0</v>
      </c>
    </row>
    <row r="104" spans="1:78" s="32" customFormat="1" ht="15" thickBot="1" x14ac:dyDescent="0.2">
      <c r="A104" s="14"/>
      <c r="B104" s="60"/>
      <c r="G104" s="71"/>
      <c r="H104" s="71"/>
      <c r="I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</row>
    <row r="105" spans="1:78" s="32" customFormat="1" ht="15" thickBot="1" x14ac:dyDescent="0.2">
      <c r="A105" s="14"/>
      <c r="B105" s="60" t="s">
        <v>56</v>
      </c>
      <c r="G105" s="59"/>
      <c r="H105" s="66" t="s">
        <v>65</v>
      </c>
      <c r="I105" s="115" t="str">
        <f>IF(F107=0,"達成","未達成")</f>
        <v>達成</v>
      </c>
      <c r="J105" s="116"/>
      <c r="K105" s="117"/>
      <c r="M105" s="63"/>
      <c r="N105" s="63"/>
      <c r="O105" s="63"/>
      <c r="P105" s="60" t="s">
        <v>57</v>
      </c>
      <c r="Q105" s="63"/>
      <c r="R105" s="63"/>
      <c r="S105" s="63"/>
      <c r="T105" s="63"/>
      <c r="U105" s="63"/>
      <c r="V105" s="63"/>
      <c r="W105" s="63"/>
      <c r="X105" s="63"/>
      <c r="Y105" s="63"/>
      <c r="Z105" s="66" t="s">
        <v>65</v>
      </c>
      <c r="AA105" s="115" t="str">
        <f>IF(I105="達成","達成",IF(Y108&gt;=Y109,"達成",IF(AM108="〇","達成","未達成")))</f>
        <v>達成</v>
      </c>
      <c r="AB105" s="116"/>
      <c r="AC105" s="117"/>
      <c r="AD105" s="63"/>
      <c r="AE105" s="63"/>
      <c r="AF105" s="63"/>
      <c r="AG105" s="63"/>
    </row>
    <row r="106" spans="1:78" s="32" customFormat="1" ht="14.25" x14ac:dyDescent="0.15">
      <c r="A106" s="14"/>
      <c r="B106" s="60" t="s">
        <v>58</v>
      </c>
      <c r="F106" s="32">
        <f>COUNT(AS:AS)</f>
        <v>24</v>
      </c>
      <c r="G106" s="59" t="s">
        <v>59</v>
      </c>
      <c r="H106" s="59"/>
      <c r="I106" s="63"/>
      <c r="M106" s="63"/>
      <c r="N106" s="63"/>
      <c r="O106" s="63"/>
      <c r="P106" s="63"/>
      <c r="Q106" s="32" t="s">
        <v>11</v>
      </c>
      <c r="R106" s="63"/>
      <c r="S106" s="63"/>
      <c r="T106" s="63"/>
      <c r="U106" s="63"/>
      <c r="V106" s="63"/>
      <c r="Y106" s="118">
        <f>SUMIF(AL:AL,Q106,AP:AP)</f>
        <v>0</v>
      </c>
      <c r="Z106" s="118"/>
      <c r="AA106" s="63" t="s">
        <v>10</v>
      </c>
      <c r="AB106" s="63"/>
      <c r="AC106" s="63"/>
      <c r="AD106" s="60" t="s">
        <v>67</v>
      </c>
      <c r="AE106" s="72"/>
      <c r="AM106" s="118">
        <f>SUMIF(AL:AL,AD106,AP:AP)</f>
        <v>0</v>
      </c>
      <c r="AN106" s="118"/>
      <c r="AO106" s="72" t="s">
        <v>10</v>
      </c>
    </row>
    <row r="107" spans="1:78" s="32" customFormat="1" ht="14.25" x14ac:dyDescent="0.15">
      <c r="B107" s="60" t="s">
        <v>60</v>
      </c>
      <c r="F107" s="32">
        <f>SUM(AS:AS)</f>
        <v>0</v>
      </c>
      <c r="G107" s="59" t="s">
        <v>59</v>
      </c>
      <c r="H107" s="61"/>
      <c r="I107" s="63"/>
      <c r="M107" s="63"/>
      <c r="N107" s="63"/>
      <c r="O107" s="63"/>
      <c r="P107" s="63"/>
      <c r="Q107" s="32" t="s">
        <v>9</v>
      </c>
      <c r="R107" s="63"/>
      <c r="S107" s="63"/>
      <c r="T107" s="63"/>
      <c r="U107" s="63"/>
      <c r="V107" s="63"/>
      <c r="Y107" s="118">
        <f>SUMIF(AL:AL,Q107,AP:AP)</f>
        <v>0</v>
      </c>
      <c r="Z107" s="118"/>
      <c r="AA107" s="63" t="s">
        <v>10</v>
      </c>
      <c r="AB107" s="63"/>
      <c r="AC107" s="63"/>
      <c r="AD107" s="32" t="str">
        <f>Q107</f>
        <v>現場閉所日数</v>
      </c>
      <c r="AE107" s="72"/>
      <c r="AK107" s="61"/>
      <c r="AL107" s="61"/>
      <c r="AM107" s="118">
        <f>Y107</f>
        <v>0</v>
      </c>
      <c r="AN107" s="118"/>
      <c r="AO107" s="72" t="s">
        <v>10</v>
      </c>
    </row>
    <row r="108" spans="1:78" s="32" customFormat="1" ht="14.25" x14ac:dyDescent="0.15">
      <c r="B108" s="60"/>
      <c r="G108" s="119"/>
      <c r="H108" s="119"/>
      <c r="I108" s="63"/>
      <c r="J108" s="63"/>
      <c r="K108" s="63"/>
      <c r="L108" s="63"/>
      <c r="Q108" s="60" t="s">
        <v>63</v>
      </c>
      <c r="R108" s="63"/>
      <c r="S108" s="63"/>
      <c r="T108" s="63"/>
      <c r="V108" s="63"/>
      <c r="W108" s="63"/>
      <c r="X108" s="63"/>
      <c r="Y108" s="119" t="e">
        <f>Y107/Y106*100</f>
        <v>#DIV/0!</v>
      </c>
      <c r="Z108" s="119"/>
      <c r="AA108" s="63" t="s">
        <v>32</v>
      </c>
      <c r="AB108" s="63"/>
      <c r="AC108" s="63"/>
      <c r="AD108" s="60" t="s">
        <v>66</v>
      </c>
      <c r="AE108" s="72"/>
      <c r="AF108" s="72"/>
      <c r="AM108" s="118" t="str">
        <f>IF(AM107&gt;=AM106,"〇","×")</f>
        <v>〇</v>
      </c>
      <c r="AN108" s="118"/>
    </row>
    <row r="109" spans="1:78" s="32" customFormat="1" ht="14.25" x14ac:dyDescent="0.15">
      <c r="A109" s="14"/>
      <c r="B109" s="14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0" t="s">
        <v>64</v>
      </c>
      <c r="R109" s="63"/>
      <c r="S109" s="63"/>
      <c r="T109" s="63"/>
      <c r="V109" s="63"/>
      <c r="W109" s="63"/>
      <c r="Y109" s="119">
        <v>28.5</v>
      </c>
      <c r="Z109" s="119"/>
      <c r="AA109" s="63" t="s">
        <v>32</v>
      </c>
      <c r="AB109" s="63"/>
      <c r="AC109" s="63"/>
      <c r="AD109" s="63"/>
      <c r="AE109" s="63"/>
      <c r="AF109" s="63"/>
      <c r="AG109" s="63"/>
    </row>
  </sheetData>
  <mergeCells count="333">
    <mergeCell ref="AM106:AN106"/>
    <mergeCell ref="AM107:AN107"/>
    <mergeCell ref="AM108:AN108"/>
    <mergeCell ref="D102:F102"/>
    <mergeCell ref="AL102:AO102"/>
    <mergeCell ref="AP102:AQ102"/>
    <mergeCell ref="D103:F103"/>
    <mergeCell ref="AL103:AO103"/>
    <mergeCell ref="AP103:AQ103"/>
    <mergeCell ref="D98:F98"/>
    <mergeCell ref="AL98:AO98"/>
    <mergeCell ref="AP98:AQ98"/>
    <mergeCell ref="D99:F99"/>
    <mergeCell ref="AL99:AO99"/>
    <mergeCell ref="AP99:AQ99"/>
    <mergeCell ref="A100:C101"/>
    <mergeCell ref="D100:F100"/>
    <mergeCell ref="AL100:AO100"/>
    <mergeCell ref="AP100:AQ100"/>
    <mergeCell ref="D101:F101"/>
    <mergeCell ref="AL101:AO101"/>
    <mergeCell ref="AP101:AQ101"/>
    <mergeCell ref="D94:F94"/>
    <mergeCell ref="AL94:AO94"/>
    <mergeCell ref="AP94:AQ94"/>
    <mergeCell ref="D95:F95"/>
    <mergeCell ref="AL95:AO95"/>
    <mergeCell ref="AP95:AQ95"/>
    <mergeCell ref="A96:C97"/>
    <mergeCell ref="D96:F96"/>
    <mergeCell ref="AL96:AO96"/>
    <mergeCell ref="AP96:AQ96"/>
    <mergeCell ref="D97:F97"/>
    <mergeCell ref="AL97:AO97"/>
    <mergeCell ref="AP97:AQ97"/>
    <mergeCell ref="D90:F90"/>
    <mergeCell ref="AL90:AO90"/>
    <mergeCell ref="AP90:AQ90"/>
    <mergeCell ref="D91:F91"/>
    <mergeCell ref="AL91:AO91"/>
    <mergeCell ref="AP91:AQ91"/>
    <mergeCell ref="A92:C93"/>
    <mergeCell ref="D92:F92"/>
    <mergeCell ref="AL92:AO92"/>
    <mergeCell ref="AP92:AQ92"/>
    <mergeCell ref="D93:F93"/>
    <mergeCell ref="AL93:AO93"/>
    <mergeCell ref="AP93:AQ93"/>
    <mergeCell ref="D86:F86"/>
    <mergeCell ref="AL86:AO86"/>
    <mergeCell ref="AP86:AQ86"/>
    <mergeCell ref="D87:F87"/>
    <mergeCell ref="AL87:AO87"/>
    <mergeCell ref="AP87:AQ87"/>
    <mergeCell ref="A88:C89"/>
    <mergeCell ref="D88:F88"/>
    <mergeCell ref="AL88:AO88"/>
    <mergeCell ref="AP88:AQ88"/>
    <mergeCell ref="D89:F89"/>
    <mergeCell ref="AL89:AO89"/>
    <mergeCell ref="AP89:AQ89"/>
    <mergeCell ref="D82:F82"/>
    <mergeCell ref="AL82:AO82"/>
    <mergeCell ref="AP82:AQ82"/>
    <mergeCell ref="D83:F83"/>
    <mergeCell ref="AL83:AO83"/>
    <mergeCell ref="AP83:AQ83"/>
    <mergeCell ref="A84:C85"/>
    <mergeCell ref="D84:F84"/>
    <mergeCell ref="AL84:AO84"/>
    <mergeCell ref="AP84:AQ84"/>
    <mergeCell ref="D85:F85"/>
    <mergeCell ref="AL85:AO85"/>
    <mergeCell ref="AP85:AQ85"/>
    <mergeCell ref="D78:F78"/>
    <mergeCell ref="AL78:AO78"/>
    <mergeCell ref="AP78:AQ78"/>
    <mergeCell ref="D79:F79"/>
    <mergeCell ref="AL79:AO79"/>
    <mergeCell ref="AP79:AQ79"/>
    <mergeCell ref="A80:C81"/>
    <mergeCell ref="D80:F80"/>
    <mergeCell ref="AL80:AO80"/>
    <mergeCell ref="AP80:AQ80"/>
    <mergeCell ref="D81:F81"/>
    <mergeCell ref="AL81:AO81"/>
    <mergeCell ref="AP81:AQ81"/>
    <mergeCell ref="D74:F74"/>
    <mergeCell ref="AL74:AO74"/>
    <mergeCell ref="AP74:AQ74"/>
    <mergeCell ref="D75:F75"/>
    <mergeCell ref="AL75:AO75"/>
    <mergeCell ref="AP75:AQ75"/>
    <mergeCell ref="A76:C77"/>
    <mergeCell ref="D76:F76"/>
    <mergeCell ref="AL76:AO76"/>
    <mergeCell ref="AP76:AQ76"/>
    <mergeCell ref="D77:F77"/>
    <mergeCell ref="AL77:AO77"/>
    <mergeCell ref="AP77:AQ77"/>
    <mergeCell ref="D70:F70"/>
    <mergeCell ref="AL70:AO70"/>
    <mergeCell ref="AP70:AQ70"/>
    <mergeCell ref="D71:F71"/>
    <mergeCell ref="AL71:AO71"/>
    <mergeCell ref="AP71:AQ71"/>
    <mergeCell ref="A72:C73"/>
    <mergeCell ref="D72:F72"/>
    <mergeCell ref="AL72:AO72"/>
    <mergeCell ref="AP72:AQ72"/>
    <mergeCell ref="D73:F73"/>
    <mergeCell ref="AL73:AO73"/>
    <mergeCell ref="AP73:AQ73"/>
    <mergeCell ref="D67:F67"/>
    <mergeCell ref="AL67:AO67"/>
    <mergeCell ref="AP67:AQ67"/>
    <mergeCell ref="A68:C69"/>
    <mergeCell ref="D68:F68"/>
    <mergeCell ref="AL68:AO68"/>
    <mergeCell ref="AP68:AQ68"/>
    <mergeCell ref="D69:F69"/>
    <mergeCell ref="AL69:AO69"/>
    <mergeCell ref="AP69:AQ69"/>
    <mergeCell ref="D64:F64"/>
    <mergeCell ref="AL64:AO64"/>
    <mergeCell ref="AP64:AQ64"/>
    <mergeCell ref="D65:F65"/>
    <mergeCell ref="AL65:AO65"/>
    <mergeCell ref="AP65:AQ65"/>
    <mergeCell ref="D66:F66"/>
    <mergeCell ref="AL66:AO66"/>
    <mergeCell ref="AP66:AQ66"/>
    <mergeCell ref="A8:C9"/>
    <mergeCell ref="D8:F8"/>
    <mergeCell ref="AL8:AO8"/>
    <mergeCell ref="AP8:AQ8"/>
    <mergeCell ref="D9:F9"/>
    <mergeCell ref="AL9:AO9"/>
    <mergeCell ref="AP9:AQ9"/>
    <mergeCell ref="E3:AA3"/>
    <mergeCell ref="AC3:AI3"/>
    <mergeCell ref="AJ3:AP3"/>
    <mergeCell ref="E4:J4"/>
    <mergeCell ref="AK4:AP4"/>
    <mergeCell ref="E5:J5"/>
    <mergeCell ref="AD5:AI5"/>
    <mergeCell ref="AK5:AP5"/>
    <mergeCell ref="D10:F10"/>
    <mergeCell ref="AL10:AO10"/>
    <mergeCell ref="AP10:AQ10"/>
    <mergeCell ref="D11:F11"/>
    <mergeCell ref="AL11:AO11"/>
    <mergeCell ref="AP11:AQ11"/>
    <mergeCell ref="E6:AA6"/>
    <mergeCell ref="AD6:AI6"/>
    <mergeCell ref="AK6:AP6"/>
    <mergeCell ref="D14:F14"/>
    <mergeCell ref="AL14:AO14"/>
    <mergeCell ref="AP14:AQ14"/>
    <mergeCell ref="D15:F15"/>
    <mergeCell ref="AL15:AO15"/>
    <mergeCell ref="AP15:AQ15"/>
    <mergeCell ref="A12:C13"/>
    <mergeCell ref="D12:F12"/>
    <mergeCell ref="AL12:AO12"/>
    <mergeCell ref="AP12:AQ12"/>
    <mergeCell ref="D13:F13"/>
    <mergeCell ref="AL13:AO13"/>
    <mergeCell ref="AP13:AQ13"/>
    <mergeCell ref="D18:F18"/>
    <mergeCell ref="AL18:AO18"/>
    <mergeCell ref="AP18:AQ18"/>
    <mergeCell ref="D19:F19"/>
    <mergeCell ref="AL19:AO19"/>
    <mergeCell ref="AP19:AQ19"/>
    <mergeCell ref="A16:C17"/>
    <mergeCell ref="D16:F16"/>
    <mergeCell ref="AL16:AO16"/>
    <mergeCell ref="AP16:AQ16"/>
    <mergeCell ref="D17:F17"/>
    <mergeCell ref="AL17:AO17"/>
    <mergeCell ref="AP17:AQ17"/>
    <mergeCell ref="D22:F22"/>
    <mergeCell ref="AL22:AO22"/>
    <mergeCell ref="AP22:AQ22"/>
    <mergeCell ref="D23:F23"/>
    <mergeCell ref="AL23:AO23"/>
    <mergeCell ref="AP23:AQ23"/>
    <mergeCell ref="A20:C21"/>
    <mergeCell ref="D20:F20"/>
    <mergeCell ref="AL20:AO20"/>
    <mergeCell ref="AP20:AQ20"/>
    <mergeCell ref="D21:F21"/>
    <mergeCell ref="AL21:AO21"/>
    <mergeCell ref="AP21:AQ21"/>
    <mergeCell ref="D26:F26"/>
    <mergeCell ref="AL26:AO26"/>
    <mergeCell ref="AP26:AQ26"/>
    <mergeCell ref="D27:F27"/>
    <mergeCell ref="AL27:AO27"/>
    <mergeCell ref="AP27:AQ27"/>
    <mergeCell ref="A24:C25"/>
    <mergeCell ref="D24:F24"/>
    <mergeCell ref="AL24:AO24"/>
    <mergeCell ref="AP24:AQ24"/>
    <mergeCell ref="D25:F25"/>
    <mergeCell ref="AL25:AO25"/>
    <mergeCell ref="AP25:AQ25"/>
    <mergeCell ref="D30:F30"/>
    <mergeCell ref="AL30:AO30"/>
    <mergeCell ref="AP30:AQ30"/>
    <mergeCell ref="D31:F31"/>
    <mergeCell ref="AL31:AO31"/>
    <mergeCell ref="AP31:AQ31"/>
    <mergeCell ref="A28:C29"/>
    <mergeCell ref="D28:F28"/>
    <mergeCell ref="AL28:AO28"/>
    <mergeCell ref="AP28:AQ28"/>
    <mergeCell ref="D29:F29"/>
    <mergeCell ref="AL29:AO29"/>
    <mergeCell ref="AP29:AQ29"/>
    <mergeCell ref="D34:F34"/>
    <mergeCell ref="AL34:AO34"/>
    <mergeCell ref="AP34:AQ34"/>
    <mergeCell ref="D35:F35"/>
    <mergeCell ref="AL35:AO35"/>
    <mergeCell ref="AP35:AQ35"/>
    <mergeCell ref="A32:C33"/>
    <mergeCell ref="D32:F32"/>
    <mergeCell ref="AL32:AO32"/>
    <mergeCell ref="AP32:AQ32"/>
    <mergeCell ref="D33:F33"/>
    <mergeCell ref="AL33:AO33"/>
    <mergeCell ref="AP33:AQ33"/>
    <mergeCell ref="D38:F38"/>
    <mergeCell ref="AL38:AO38"/>
    <mergeCell ref="AP38:AQ38"/>
    <mergeCell ref="D39:F39"/>
    <mergeCell ref="AL39:AO39"/>
    <mergeCell ref="AP39:AQ39"/>
    <mergeCell ref="A36:C37"/>
    <mergeCell ref="D36:F36"/>
    <mergeCell ref="AL36:AO36"/>
    <mergeCell ref="AP36:AQ36"/>
    <mergeCell ref="D37:F37"/>
    <mergeCell ref="AL37:AO37"/>
    <mergeCell ref="AP37:AQ37"/>
    <mergeCell ref="D42:F42"/>
    <mergeCell ref="AL42:AO42"/>
    <mergeCell ref="AP42:AQ42"/>
    <mergeCell ref="D43:F43"/>
    <mergeCell ref="AL43:AO43"/>
    <mergeCell ref="AP43:AQ43"/>
    <mergeCell ref="A40:C41"/>
    <mergeCell ref="D40:F40"/>
    <mergeCell ref="AL40:AO40"/>
    <mergeCell ref="AP40:AQ40"/>
    <mergeCell ref="D41:F41"/>
    <mergeCell ref="AL41:AO41"/>
    <mergeCell ref="AP41:AQ41"/>
    <mergeCell ref="D46:F46"/>
    <mergeCell ref="AL46:AO46"/>
    <mergeCell ref="AP46:AQ46"/>
    <mergeCell ref="D47:F47"/>
    <mergeCell ref="AL47:AO47"/>
    <mergeCell ref="AP47:AQ47"/>
    <mergeCell ref="A44:C45"/>
    <mergeCell ref="D44:F44"/>
    <mergeCell ref="AL44:AO44"/>
    <mergeCell ref="AP44:AQ44"/>
    <mergeCell ref="D45:F45"/>
    <mergeCell ref="AL45:AO45"/>
    <mergeCell ref="AP45:AQ45"/>
    <mergeCell ref="D50:F50"/>
    <mergeCell ref="AL50:AO50"/>
    <mergeCell ref="AP50:AQ50"/>
    <mergeCell ref="D51:F51"/>
    <mergeCell ref="AL51:AO51"/>
    <mergeCell ref="AP51:AQ51"/>
    <mergeCell ref="A48:C49"/>
    <mergeCell ref="D48:F48"/>
    <mergeCell ref="AL48:AO48"/>
    <mergeCell ref="AP48:AQ48"/>
    <mergeCell ref="D49:F49"/>
    <mergeCell ref="AL49:AO49"/>
    <mergeCell ref="AP49:AQ49"/>
    <mergeCell ref="D54:F54"/>
    <mergeCell ref="AL54:AO54"/>
    <mergeCell ref="AP54:AQ54"/>
    <mergeCell ref="D55:F55"/>
    <mergeCell ref="AL55:AO55"/>
    <mergeCell ref="AP55:AQ55"/>
    <mergeCell ref="A52:C53"/>
    <mergeCell ref="D52:F52"/>
    <mergeCell ref="AL52:AO52"/>
    <mergeCell ref="AP52:AQ52"/>
    <mergeCell ref="D53:F53"/>
    <mergeCell ref="AL53:AO53"/>
    <mergeCell ref="AP53:AQ53"/>
    <mergeCell ref="A60:C61"/>
    <mergeCell ref="D60:F60"/>
    <mergeCell ref="AL60:AO60"/>
    <mergeCell ref="AP60:AQ60"/>
    <mergeCell ref="D61:F61"/>
    <mergeCell ref="AL61:AO61"/>
    <mergeCell ref="Y109:Z109"/>
    <mergeCell ref="A56:C57"/>
    <mergeCell ref="D56:F56"/>
    <mergeCell ref="AL56:AO56"/>
    <mergeCell ref="AP56:AQ56"/>
    <mergeCell ref="D57:F57"/>
    <mergeCell ref="AL57:AO57"/>
    <mergeCell ref="AP57:AQ57"/>
    <mergeCell ref="D58:F58"/>
    <mergeCell ref="AL58:AO58"/>
    <mergeCell ref="I105:K105"/>
    <mergeCell ref="AA105:AC105"/>
    <mergeCell ref="Y106:Z106"/>
    <mergeCell ref="Y107:Z107"/>
    <mergeCell ref="G108:H108"/>
    <mergeCell ref="Y108:Z108"/>
    <mergeCell ref="A64:C65"/>
    <mergeCell ref="AP61:AQ61"/>
    <mergeCell ref="D62:F62"/>
    <mergeCell ref="AL62:AO62"/>
    <mergeCell ref="AP62:AQ62"/>
    <mergeCell ref="D63:F63"/>
    <mergeCell ref="AL63:AO63"/>
    <mergeCell ref="AP63:AQ63"/>
    <mergeCell ref="AP58:AQ58"/>
    <mergeCell ref="D59:F59"/>
    <mergeCell ref="AL59:AO59"/>
    <mergeCell ref="AP59:AQ59"/>
  </mergeCells>
  <phoneticPr fontId="3"/>
  <conditionalFormatting sqref="G11:AK11">
    <cfRule type="containsText" dxfId="427" priority="168" operator="containsText" text="作">
      <formula>NOT(ISERROR(SEARCH("作",G11)))</formula>
    </cfRule>
    <cfRule type="containsText" dxfId="426" priority="169" operator="containsText" text="天">
      <formula>NOT(ISERROR(SEARCH("天",G11)))</formula>
    </cfRule>
    <cfRule type="containsText" dxfId="425" priority="171" operator="containsText" text="閉">
      <formula>NOT(ISERROR(SEARCH("閉",G11)))</formula>
    </cfRule>
  </conditionalFormatting>
  <conditionalFormatting sqref="G10:AK10">
    <cfRule type="containsText" dxfId="424" priority="170" operator="containsText" text="工">
      <formula>NOT(ISERROR(SEARCH("工",G10)))</formula>
    </cfRule>
    <cfRule type="containsText" dxfId="423" priority="172" operator="containsText" text="休">
      <formula>NOT(ISERROR(SEARCH("休",G10)))</formula>
    </cfRule>
  </conditionalFormatting>
  <conditionalFormatting sqref="G15:AK15">
    <cfRule type="containsText" dxfId="422" priority="163" operator="containsText" text="作">
      <formula>NOT(ISERROR(SEARCH("作",G15)))</formula>
    </cfRule>
    <cfRule type="containsText" dxfId="421" priority="164" operator="containsText" text="天">
      <formula>NOT(ISERROR(SEARCH("天",G15)))</formula>
    </cfRule>
    <cfRule type="containsText" dxfId="420" priority="166" operator="containsText" text="閉">
      <formula>NOT(ISERROR(SEARCH("閉",G15)))</formula>
    </cfRule>
  </conditionalFormatting>
  <conditionalFormatting sqref="G14:AK14">
    <cfRule type="containsText" dxfId="419" priority="165" operator="containsText" text="工">
      <formula>NOT(ISERROR(SEARCH("工",G14)))</formula>
    </cfRule>
    <cfRule type="containsText" dxfId="418" priority="167" operator="containsText" text="休">
      <formula>NOT(ISERROR(SEARCH("休",G14)))</formula>
    </cfRule>
  </conditionalFormatting>
  <conditionalFormatting sqref="G19:AK19">
    <cfRule type="containsText" dxfId="417" priority="158" operator="containsText" text="作">
      <formula>NOT(ISERROR(SEARCH("作",G19)))</formula>
    </cfRule>
    <cfRule type="containsText" dxfId="416" priority="159" operator="containsText" text="天">
      <formula>NOT(ISERROR(SEARCH("天",G19)))</formula>
    </cfRule>
    <cfRule type="containsText" dxfId="415" priority="161" operator="containsText" text="閉">
      <formula>NOT(ISERROR(SEARCH("閉",G19)))</formula>
    </cfRule>
  </conditionalFormatting>
  <conditionalFormatting sqref="G18:AK18">
    <cfRule type="containsText" dxfId="414" priority="160" operator="containsText" text="工">
      <formula>NOT(ISERROR(SEARCH("工",G18)))</formula>
    </cfRule>
    <cfRule type="containsText" dxfId="413" priority="162" operator="containsText" text="休">
      <formula>NOT(ISERROR(SEARCH("休",G18)))</formula>
    </cfRule>
  </conditionalFormatting>
  <conditionalFormatting sqref="G23:AK23">
    <cfRule type="containsText" dxfId="412" priority="153" operator="containsText" text="作">
      <formula>NOT(ISERROR(SEARCH("作",G23)))</formula>
    </cfRule>
    <cfRule type="containsText" dxfId="411" priority="154" operator="containsText" text="天">
      <formula>NOT(ISERROR(SEARCH("天",G23)))</formula>
    </cfRule>
    <cfRule type="containsText" dxfId="410" priority="156" operator="containsText" text="閉">
      <formula>NOT(ISERROR(SEARCH("閉",G23)))</formula>
    </cfRule>
  </conditionalFormatting>
  <conditionalFormatting sqref="G22:AK22">
    <cfRule type="containsText" dxfId="409" priority="155" operator="containsText" text="工">
      <formula>NOT(ISERROR(SEARCH("工",G22)))</formula>
    </cfRule>
    <cfRule type="containsText" dxfId="408" priority="157" operator="containsText" text="休">
      <formula>NOT(ISERROR(SEARCH("休",G22)))</formula>
    </cfRule>
  </conditionalFormatting>
  <conditionalFormatting sqref="G27:AK27">
    <cfRule type="containsText" dxfId="407" priority="148" operator="containsText" text="作">
      <formula>NOT(ISERROR(SEARCH("作",G27)))</formula>
    </cfRule>
    <cfRule type="containsText" dxfId="406" priority="149" operator="containsText" text="天">
      <formula>NOT(ISERROR(SEARCH("天",G27)))</formula>
    </cfRule>
    <cfRule type="containsText" dxfId="405" priority="151" operator="containsText" text="閉">
      <formula>NOT(ISERROR(SEARCH("閉",G27)))</formula>
    </cfRule>
  </conditionalFormatting>
  <conditionalFormatting sqref="G26:AK26">
    <cfRule type="containsText" dxfId="404" priority="150" operator="containsText" text="工">
      <formula>NOT(ISERROR(SEARCH("工",G26)))</formula>
    </cfRule>
    <cfRule type="containsText" dxfId="403" priority="152" operator="containsText" text="休">
      <formula>NOT(ISERROR(SEARCH("休",G26)))</formula>
    </cfRule>
  </conditionalFormatting>
  <conditionalFormatting sqref="G31:AK31">
    <cfRule type="containsText" dxfId="402" priority="143" operator="containsText" text="作">
      <formula>NOT(ISERROR(SEARCH("作",G31)))</formula>
    </cfRule>
    <cfRule type="containsText" dxfId="401" priority="144" operator="containsText" text="天">
      <formula>NOT(ISERROR(SEARCH("天",G31)))</formula>
    </cfRule>
    <cfRule type="containsText" dxfId="400" priority="146" operator="containsText" text="閉">
      <formula>NOT(ISERROR(SEARCH("閉",G31)))</formula>
    </cfRule>
  </conditionalFormatting>
  <conditionalFormatting sqref="G30:AK30">
    <cfRule type="containsText" dxfId="399" priority="145" operator="containsText" text="工">
      <formula>NOT(ISERROR(SEARCH("工",G30)))</formula>
    </cfRule>
    <cfRule type="containsText" dxfId="398" priority="147" operator="containsText" text="休">
      <formula>NOT(ISERROR(SEARCH("休",G30)))</formula>
    </cfRule>
  </conditionalFormatting>
  <conditionalFormatting sqref="G35:AK35">
    <cfRule type="containsText" dxfId="397" priority="138" operator="containsText" text="作">
      <formula>NOT(ISERROR(SEARCH("作",G35)))</formula>
    </cfRule>
    <cfRule type="containsText" dxfId="396" priority="139" operator="containsText" text="天">
      <formula>NOT(ISERROR(SEARCH("天",G35)))</formula>
    </cfRule>
    <cfRule type="containsText" dxfId="395" priority="141" operator="containsText" text="閉">
      <formula>NOT(ISERROR(SEARCH("閉",G35)))</formula>
    </cfRule>
  </conditionalFormatting>
  <conditionalFormatting sqref="G34:AK34">
    <cfRule type="containsText" dxfId="394" priority="140" operator="containsText" text="工">
      <formula>NOT(ISERROR(SEARCH("工",G34)))</formula>
    </cfRule>
    <cfRule type="containsText" dxfId="393" priority="142" operator="containsText" text="休">
      <formula>NOT(ISERROR(SEARCH("休",G34)))</formula>
    </cfRule>
  </conditionalFormatting>
  <conditionalFormatting sqref="G39:AK39">
    <cfRule type="containsText" dxfId="392" priority="133" operator="containsText" text="作">
      <formula>NOT(ISERROR(SEARCH("作",G39)))</formula>
    </cfRule>
    <cfRule type="containsText" dxfId="391" priority="134" operator="containsText" text="天">
      <formula>NOT(ISERROR(SEARCH("天",G39)))</formula>
    </cfRule>
    <cfRule type="containsText" dxfId="390" priority="136" operator="containsText" text="閉">
      <formula>NOT(ISERROR(SEARCH("閉",G39)))</formula>
    </cfRule>
  </conditionalFormatting>
  <conditionalFormatting sqref="G38:AK38">
    <cfRule type="containsText" dxfId="389" priority="135" operator="containsText" text="工">
      <formula>NOT(ISERROR(SEARCH("工",G38)))</formula>
    </cfRule>
    <cfRule type="containsText" dxfId="388" priority="137" operator="containsText" text="休">
      <formula>NOT(ISERROR(SEARCH("休",G38)))</formula>
    </cfRule>
  </conditionalFormatting>
  <conditionalFormatting sqref="G43:AK43">
    <cfRule type="containsText" dxfId="387" priority="128" operator="containsText" text="作">
      <formula>NOT(ISERROR(SEARCH("作",G43)))</formula>
    </cfRule>
    <cfRule type="containsText" dxfId="386" priority="129" operator="containsText" text="天">
      <formula>NOT(ISERROR(SEARCH("天",G43)))</formula>
    </cfRule>
    <cfRule type="containsText" dxfId="385" priority="131" operator="containsText" text="閉">
      <formula>NOT(ISERROR(SEARCH("閉",G43)))</formula>
    </cfRule>
  </conditionalFormatting>
  <conditionalFormatting sqref="G42:AK42">
    <cfRule type="containsText" dxfId="384" priority="130" operator="containsText" text="工">
      <formula>NOT(ISERROR(SEARCH("工",G42)))</formula>
    </cfRule>
    <cfRule type="containsText" dxfId="383" priority="132" operator="containsText" text="休">
      <formula>NOT(ISERROR(SEARCH("休",G42)))</formula>
    </cfRule>
  </conditionalFormatting>
  <conditionalFormatting sqref="G47:AK47">
    <cfRule type="containsText" dxfId="382" priority="123" operator="containsText" text="作">
      <formula>NOT(ISERROR(SEARCH("作",G47)))</formula>
    </cfRule>
    <cfRule type="containsText" dxfId="381" priority="124" operator="containsText" text="天">
      <formula>NOT(ISERROR(SEARCH("天",G47)))</formula>
    </cfRule>
    <cfRule type="containsText" dxfId="380" priority="126" operator="containsText" text="閉">
      <formula>NOT(ISERROR(SEARCH("閉",G47)))</formula>
    </cfRule>
  </conditionalFormatting>
  <conditionalFormatting sqref="G46:AK46">
    <cfRule type="containsText" dxfId="379" priority="125" operator="containsText" text="工">
      <formula>NOT(ISERROR(SEARCH("工",G46)))</formula>
    </cfRule>
    <cfRule type="containsText" dxfId="378" priority="127" operator="containsText" text="休">
      <formula>NOT(ISERROR(SEARCH("休",G46)))</formula>
    </cfRule>
  </conditionalFormatting>
  <conditionalFormatting sqref="G51:AK51">
    <cfRule type="containsText" dxfId="377" priority="118" operator="containsText" text="作">
      <formula>NOT(ISERROR(SEARCH("作",G51)))</formula>
    </cfRule>
    <cfRule type="containsText" dxfId="376" priority="119" operator="containsText" text="天">
      <formula>NOT(ISERROR(SEARCH("天",G51)))</formula>
    </cfRule>
    <cfRule type="containsText" dxfId="375" priority="121" operator="containsText" text="閉">
      <formula>NOT(ISERROR(SEARCH("閉",G51)))</formula>
    </cfRule>
  </conditionalFormatting>
  <conditionalFormatting sqref="G50:AK50">
    <cfRule type="containsText" dxfId="374" priority="120" operator="containsText" text="工">
      <formula>NOT(ISERROR(SEARCH("工",G50)))</formula>
    </cfRule>
    <cfRule type="containsText" dxfId="373" priority="122" operator="containsText" text="休">
      <formula>NOT(ISERROR(SEARCH("休",G50)))</formula>
    </cfRule>
  </conditionalFormatting>
  <conditionalFormatting sqref="G55:AK55">
    <cfRule type="containsText" dxfId="372" priority="113" operator="containsText" text="作">
      <formula>NOT(ISERROR(SEARCH("作",G55)))</formula>
    </cfRule>
    <cfRule type="containsText" dxfId="371" priority="114" operator="containsText" text="天">
      <formula>NOT(ISERROR(SEARCH("天",G55)))</formula>
    </cfRule>
    <cfRule type="containsText" dxfId="370" priority="116" operator="containsText" text="閉">
      <formula>NOT(ISERROR(SEARCH("閉",G55)))</formula>
    </cfRule>
  </conditionalFormatting>
  <conditionalFormatting sqref="G54:AK54">
    <cfRule type="containsText" dxfId="369" priority="115" operator="containsText" text="工">
      <formula>NOT(ISERROR(SEARCH("工",G54)))</formula>
    </cfRule>
    <cfRule type="containsText" dxfId="368" priority="117" operator="containsText" text="休">
      <formula>NOT(ISERROR(SEARCH("休",G54)))</formula>
    </cfRule>
  </conditionalFormatting>
  <conditionalFormatting sqref="G8:AK9">
    <cfRule type="expression" dxfId="367" priority="111">
      <formula>G$9=1</formula>
    </cfRule>
    <cfRule type="expression" dxfId="366" priority="112">
      <formula>G$9=7</formula>
    </cfRule>
  </conditionalFormatting>
  <conditionalFormatting sqref="G12:AK13">
    <cfRule type="expression" dxfId="365" priority="109">
      <formula>G$13=1</formula>
    </cfRule>
    <cfRule type="expression" dxfId="364" priority="110">
      <formula>G$13=7</formula>
    </cfRule>
  </conditionalFormatting>
  <conditionalFormatting sqref="G16:AK17">
    <cfRule type="expression" dxfId="363" priority="107">
      <formula>G$17=1</formula>
    </cfRule>
    <cfRule type="expression" dxfId="362" priority="108">
      <formula>G$17=7</formula>
    </cfRule>
  </conditionalFormatting>
  <conditionalFormatting sqref="G20:AK21">
    <cfRule type="expression" dxfId="361" priority="105">
      <formula>G$21=1</formula>
    </cfRule>
    <cfRule type="expression" dxfId="360" priority="106">
      <formula>G$21=7</formula>
    </cfRule>
  </conditionalFormatting>
  <conditionalFormatting sqref="G24:AK25">
    <cfRule type="expression" dxfId="359" priority="103">
      <formula>G$25=1</formula>
    </cfRule>
    <cfRule type="expression" dxfId="358" priority="104">
      <formula>G$25=7</formula>
    </cfRule>
  </conditionalFormatting>
  <conditionalFormatting sqref="G28:AK29">
    <cfRule type="expression" dxfId="357" priority="101">
      <formula>G$29=1</formula>
    </cfRule>
    <cfRule type="expression" dxfId="356" priority="102">
      <formula>G$29=7</formula>
    </cfRule>
  </conditionalFormatting>
  <conditionalFormatting sqref="G32:AK33">
    <cfRule type="expression" dxfId="355" priority="99">
      <formula>G$33=1</formula>
    </cfRule>
    <cfRule type="expression" dxfId="354" priority="100">
      <formula>G$33=7</formula>
    </cfRule>
  </conditionalFormatting>
  <conditionalFormatting sqref="G36:AK37">
    <cfRule type="expression" dxfId="353" priority="97">
      <formula>G$37=1</formula>
    </cfRule>
    <cfRule type="expression" dxfId="352" priority="98">
      <formula>G$37=7</formula>
    </cfRule>
  </conditionalFormatting>
  <conditionalFormatting sqref="G40:AK41">
    <cfRule type="expression" dxfId="351" priority="95">
      <formula>G$41=1</formula>
    </cfRule>
    <cfRule type="expression" dxfId="350" priority="96">
      <formula>G$41=7</formula>
    </cfRule>
  </conditionalFormatting>
  <conditionalFormatting sqref="G44:AK45">
    <cfRule type="expression" dxfId="349" priority="93">
      <formula>G$45=1</formula>
    </cfRule>
    <cfRule type="expression" dxfId="348" priority="94">
      <formula>G$45=7</formula>
    </cfRule>
  </conditionalFormatting>
  <conditionalFormatting sqref="G48:AK49">
    <cfRule type="expression" dxfId="347" priority="91">
      <formula>G$49=1</formula>
    </cfRule>
    <cfRule type="expression" dxfId="346" priority="92">
      <formula>G$49=7</formula>
    </cfRule>
  </conditionalFormatting>
  <conditionalFormatting sqref="G52:AK53">
    <cfRule type="expression" dxfId="345" priority="89">
      <formula>G$53=1</formula>
    </cfRule>
    <cfRule type="expression" dxfId="344" priority="90">
      <formula>G$53=7</formula>
    </cfRule>
  </conditionalFormatting>
  <conditionalFormatting sqref="I105:K105">
    <cfRule type="cellIs" dxfId="343" priority="87" operator="equal">
      <formula>"未達成"</formula>
    </cfRule>
    <cfRule type="cellIs" dxfId="342" priority="88" operator="equal">
      <formula>"達成"</formula>
    </cfRule>
  </conditionalFormatting>
  <conditionalFormatting sqref="G59:AK59">
    <cfRule type="containsText" dxfId="341" priority="82" operator="containsText" text="作">
      <formula>NOT(ISERROR(SEARCH("作",G59)))</formula>
    </cfRule>
    <cfRule type="containsText" dxfId="340" priority="83" operator="containsText" text="天">
      <formula>NOT(ISERROR(SEARCH("天",G59)))</formula>
    </cfRule>
    <cfRule type="containsText" dxfId="339" priority="85" operator="containsText" text="閉">
      <formula>NOT(ISERROR(SEARCH("閉",G59)))</formula>
    </cfRule>
  </conditionalFormatting>
  <conditionalFormatting sqref="G58:AK58">
    <cfRule type="containsText" dxfId="338" priority="84" operator="containsText" text="工">
      <formula>NOT(ISERROR(SEARCH("工",G58)))</formula>
    </cfRule>
    <cfRule type="containsText" dxfId="337" priority="86" operator="containsText" text="休">
      <formula>NOT(ISERROR(SEARCH("休",G58)))</formula>
    </cfRule>
  </conditionalFormatting>
  <conditionalFormatting sqref="G56:AK57">
    <cfRule type="expression" dxfId="336" priority="80">
      <formula>G$57=1</formula>
    </cfRule>
    <cfRule type="expression" dxfId="335" priority="81">
      <formula>G$57=7</formula>
    </cfRule>
  </conditionalFormatting>
  <conditionalFormatting sqref="G63:AK63">
    <cfRule type="containsText" dxfId="334" priority="75" operator="containsText" text="作">
      <formula>NOT(ISERROR(SEARCH("作",G63)))</formula>
    </cfRule>
    <cfRule type="containsText" dxfId="333" priority="76" operator="containsText" text="天">
      <formula>NOT(ISERROR(SEARCH("天",G63)))</formula>
    </cfRule>
    <cfRule type="containsText" dxfId="332" priority="78" operator="containsText" text="閉">
      <formula>NOT(ISERROR(SEARCH("閉",G63)))</formula>
    </cfRule>
  </conditionalFormatting>
  <conditionalFormatting sqref="G62:AK62">
    <cfRule type="containsText" dxfId="331" priority="77" operator="containsText" text="工">
      <formula>NOT(ISERROR(SEARCH("工",G62)))</formula>
    </cfRule>
    <cfRule type="containsText" dxfId="330" priority="79" operator="containsText" text="休">
      <formula>NOT(ISERROR(SEARCH("休",G62)))</formula>
    </cfRule>
  </conditionalFormatting>
  <conditionalFormatting sqref="G60:AK61">
    <cfRule type="expression" dxfId="329" priority="73">
      <formula>G$61=1</formula>
    </cfRule>
    <cfRule type="expression" dxfId="328" priority="74">
      <formula>G$61=7</formula>
    </cfRule>
  </conditionalFormatting>
  <conditionalFormatting sqref="G67:AK67">
    <cfRule type="containsText" dxfId="327" priority="68" operator="containsText" text="作">
      <formula>NOT(ISERROR(SEARCH("作",G67)))</formula>
    </cfRule>
    <cfRule type="containsText" dxfId="326" priority="69" operator="containsText" text="天">
      <formula>NOT(ISERROR(SEARCH("天",G67)))</formula>
    </cfRule>
    <cfRule type="containsText" dxfId="325" priority="71" operator="containsText" text="閉">
      <formula>NOT(ISERROR(SEARCH("閉",G67)))</formula>
    </cfRule>
  </conditionalFormatting>
  <conditionalFormatting sqref="G66:AK66">
    <cfRule type="containsText" dxfId="324" priority="70" operator="containsText" text="工">
      <formula>NOT(ISERROR(SEARCH("工",G66)))</formula>
    </cfRule>
    <cfRule type="containsText" dxfId="323" priority="72" operator="containsText" text="休">
      <formula>NOT(ISERROR(SEARCH("休",G66)))</formula>
    </cfRule>
  </conditionalFormatting>
  <conditionalFormatting sqref="G64:AK65">
    <cfRule type="expression" dxfId="322" priority="66">
      <formula>G$65=1</formula>
    </cfRule>
    <cfRule type="expression" dxfId="321" priority="67">
      <formula>G$65=7</formula>
    </cfRule>
  </conditionalFormatting>
  <conditionalFormatting sqref="G71:AK71">
    <cfRule type="containsText" dxfId="320" priority="61" operator="containsText" text="作">
      <formula>NOT(ISERROR(SEARCH("作",G71)))</formula>
    </cfRule>
    <cfRule type="containsText" dxfId="319" priority="62" operator="containsText" text="天">
      <formula>NOT(ISERROR(SEARCH("天",G71)))</formula>
    </cfRule>
    <cfRule type="containsText" dxfId="318" priority="64" operator="containsText" text="閉">
      <formula>NOT(ISERROR(SEARCH("閉",G71)))</formula>
    </cfRule>
  </conditionalFormatting>
  <conditionalFormatting sqref="G70:AK70">
    <cfRule type="containsText" dxfId="317" priority="63" operator="containsText" text="工">
      <formula>NOT(ISERROR(SEARCH("工",G70)))</formula>
    </cfRule>
    <cfRule type="containsText" dxfId="316" priority="65" operator="containsText" text="休">
      <formula>NOT(ISERROR(SEARCH("休",G70)))</formula>
    </cfRule>
  </conditionalFormatting>
  <conditionalFormatting sqref="G68:AK69">
    <cfRule type="expression" dxfId="315" priority="59">
      <formula>G$69=1</formula>
    </cfRule>
    <cfRule type="expression" dxfId="314" priority="60">
      <formula>G$69=7</formula>
    </cfRule>
  </conditionalFormatting>
  <conditionalFormatting sqref="G75:AK75">
    <cfRule type="containsText" dxfId="313" priority="54" operator="containsText" text="作">
      <formula>NOT(ISERROR(SEARCH("作",G75)))</formula>
    </cfRule>
    <cfRule type="containsText" dxfId="312" priority="55" operator="containsText" text="天">
      <formula>NOT(ISERROR(SEARCH("天",G75)))</formula>
    </cfRule>
    <cfRule type="containsText" dxfId="311" priority="57" operator="containsText" text="閉">
      <formula>NOT(ISERROR(SEARCH("閉",G75)))</formula>
    </cfRule>
  </conditionalFormatting>
  <conditionalFormatting sqref="G74:AK74">
    <cfRule type="containsText" dxfId="310" priority="56" operator="containsText" text="工">
      <formula>NOT(ISERROR(SEARCH("工",G74)))</formula>
    </cfRule>
    <cfRule type="containsText" dxfId="309" priority="58" operator="containsText" text="休">
      <formula>NOT(ISERROR(SEARCH("休",G74)))</formula>
    </cfRule>
  </conditionalFormatting>
  <conditionalFormatting sqref="G72:AK73">
    <cfRule type="expression" dxfId="308" priority="52">
      <formula>G$73=1</formula>
    </cfRule>
    <cfRule type="expression" dxfId="307" priority="53">
      <formula>G$73=7</formula>
    </cfRule>
  </conditionalFormatting>
  <conditionalFormatting sqref="G79:AK79">
    <cfRule type="containsText" dxfId="306" priority="47" operator="containsText" text="作">
      <formula>NOT(ISERROR(SEARCH("作",G79)))</formula>
    </cfRule>
    <cfRule type="containsText" dxfId="305" priority="48" operator="containsText" text="天">
      <formula>NOT(ISERROR(SEARCH("天",G79)))</formula>
    </cfRule>
    <cfRule type="containsText" dxfId="304" priority="50" operator="containsText" text="閉">
      <formula>NOT(ISERROR(SEARCH("閉",G79)))</formula>
    </cfRule>
  </conditionalFormatting>
  <conditionalFormatting sqref="G78:AK78">
    <cfRule type="containsText" dxfId="303" priority="49" operator="containsText" text="工">
      <formula>NOT(ISERROR(SEARCH("工",G78)))</formula>
    </cfRule>
    <cfRule type="containsText" dxfId="302" priority="51" operator="containsText" text="休">
      <formula>NOT(ISERROR(SEARCH("休",G78)))</formula>
    </cfRule>
  </conditionalFormatting>
  <conditionalFormatting sqref="G76:AK77">
    <cfRule type="expression" dxfId="301" priority="45">
      <formula>G$77=1</formula>
    </cfRule>
    <cfRule type="expression" dxfId="300" priority="46">
      <formula>G$77=7</formula>
    </cfRule>
  </conditionalFormatting>
  <conditionalFormatting sqref="G83:AK83">
    <cfRule type="containsText" dxfId="299" priority="40" operator="containsText" text="作">
      <formula>NOT(ISERROR(SEARCH("作",G83)))</formula>
    </cfRule>
    <cfRule type="containsText" dxfId="298" priority="41" operator="containsText" text="天">
      <formula>NOT(ISERROR(SEARCH("天",G83)))</formula>
    </cfRule>
    <cfRule type="containsText" dxfId="297" priority="43" operator="containsText" text="閉">
      <formula>NOT(ISERROR(SEARCH("閉",G83)))</formula>
    </cfRule>
  </conditionalFormatting>
  <conditionalFormatting sqref="G82:AK82">
    <cfRule type="containsText" dxfId="296" priority="42" operator="containsText" text="工">
      <formula>NOT(ISERROR(SEARCH("工",G82)))</formula>
    </cfRule>
    <cfRule type="containsText" dxfId="295" priority="44" operator="containsText" text="休">
      <formula>NOT(ISERROR(SEARCH("休",G82)))</formula>
    </cfRule>
  </conditionalFormatting>
  <conditionalFormatting sqref="G80:AK81">
    <cfRule type="expression" dxfId="294" priority="38">
      <formula>G$81=1</formula>
    </cfRule>
    <cfRule type="expression" dxfId="293" priority="39">
      <formula>G$81=7</formula>
    </cfRule>
  </conditionalFormatting>
  <conditionalFormatting sqref="G87:AK87">
    <cfRule type="containsText" dxfId="292" priority="33" operator="containsText" text="作">
      <formula>NOT(ISERROR(SEARCH("作",G87)))</formula>
    </cfRule>
    <cfRule type="containsText" dxfId="291" priority="34" operator="containsText" text="天">
      <formula>NOT(ISERROR(SEARCH("天",G87)))</formula>
    </cfRule>
    <cfRule type="containsText" dxfId="290" priority="36" operator="containsText" text="閉">
      <formula>NOT(ISERROR(SEARCH("閉",G87)))</formula>
    </cfRule>
  </conditionalFormatting>
  <conditionalFormatting sqref="G86:AK86">
    <cfRule type="containsText" dxfId="289" priority="35" operator="containsText" text="工">
      <formula>NOT(ISERROR(SEARCH("工",G86)))</formula>
    </cfRule>
    <cfRule type="containsText" dxfId="288" priority="37" operator="containsText" text="休">
      <formula>NOT(ISERROR(SEARCH("休",G86)))</formula>
    </cfRule>
  </conditionalFormatting>
  <conditionalFormatting sqref="G84:AK85">
    <cfRule type="expression" dxfId="287" priority="31">
      <formula>G$85=1</formula>
    </cfRule>
    <cfRule type="expression" dxfId="286" priority="32">
      <formula>G$85=7</formula>
    </cfRule>
  </conditionalFormatting>
  <conditionalFormatting sqref="G91:AK91">
    <cfRule type="containsText" dxfId="285" priority="26" operator="containsText" text="作">
      <formula>NOT(ISERROR(SEARCH("作",G91)))</formula>
    </cfRule>
    <cfRule type="containsText" dxfId="284" priority="27" operator="containsText" text="天">
      <formula>NOT(ISERROR(SEARCH("天",G91)))</formula>
    </cfRule>
    <cfRule type="containsText" dxfId="283" priority="29" operator="containsText" text="閉">
      <formula>NOT(ISERROR(SEARCH("閉",G91)))</formula>
    </cfRule>
  </conditionalFormatting>
  <conditionalFormatting sqref="G90:AK90">
    <cfRule type="containsText" dxfId="282" priority="28" operator="containsText" text="工">
      <formula>NOT(ISERROR(SEARCH("工",G90)))</formula>
    </cfRule>
    <cfRule type="containsText" dxfId="281" priority="30" operator="containsText" text="休">
      <formula>NOT(ISERROR(SEARCH("休",G90)))</formula>
    </cfRule>
  </conditionalFormatting>
  <conditionalFormatting sqref="G88:AK89">
    <cfRule type="expression" dxfId="280" priority="24">
      <formula>G$89=1</formula>
    </cfRule>
    <cfRule type="expression" dxfId="279" priority="25">
      <formula>G$89=7</formula>
    </cfRule>
  </conditionalFormatting>
  <conditionalFormatting sqref="G95:AK95">
    <cfRule type="containsText" dxfId="278" priority="19" operator="containsText" text="作">
      <formula>NOT(ISERROR(SEARCH("作",G95)))</formula>
    </cfRule>
    <cfRule type="containsText" dxfId="277" priority="20" operator="containsText" text="天">
      <formula>NOT(ISERROR(SEARCH("天",G95)))</formula>
    </cfRule>
    <cfRule type="containsText" dxfId="276" priority="22" operator="containsText" text="閉">
      <formula>NOT(ISERROR(SEARCH("閉",G95)))</formula>
    </cfRule>
  </conditionalFormatting>
  <conditionalFormatting sqref="G94:AK94">
    <cfRule type="containsText" dxfId="275" priority="21" operator="containsText" text="工">
      <formula>NOT(ISERROR(SEARCH("工",G94)))</formula>
    </cfRule>
    <cfRule type="containsText" dxfId="274" priority="23" operator="containsText" text="休">
      <formula>NOT(ISERROR(SEARCH("休",G94)))</formula>
    </cfRule>
  </conditionalFormatting>
  <conditionalFormatting sqref="G92:AK93">
    <cfRule type="expression" dxfId="273" priority="17">
      <formula>G$93=1</formula>
    </cfRule>
    <cfRule type="expression" dxfId="272" priority="18">
      <formula>G$93=7</formula>
    </cfRule>
  </conditionalFormatting>
  <conditionalFormatting sqref="G99:AK99">
    <cfRule type="containsText" dxfId="271" priority="12" operator="containsText" text="作">
      <formula>NOT(ISERROR(SEARCH("作",G99)))</formula>
    </cfRule>
    <cfRule type="containsText" dxfId="270" priority="13" operator="containsText" text="天">
      <formula>NOT(ISERROR(SEARCH("天",G99)))</formula>
    </cfRule>
    <cfRule type="containsText" dxfId="269" priority="15" operator="containsText" text="閉">
      <formula>NOT(ISERROR(SEARCH("閉",G99)))</formula>
    </cfRule>
  </conditionalFormatting>
  <conditionalFormatting sqref="G98:AK98">
    <cfRule type="containsText" dxfId="268" priority="14" operator="containsText" text="工">
      <formula>NOT(ISERROR(SEARCH("工",G98)))</formula>
    </cfRule>
    <cfRule type="containsText" dxfId="267" priority="16" operator="containsText" text="休">
      <formula>NOT(ISERROR(SEARCH("休",G98)))</formula>
    </cfRule>
  </conditionalFormatting>
  <conditionalFormatting sqref="G96:AK97">
    <cfRule type="expression" dxfId="266" priority="10">
      <formula>G$97=1</formula>
    </cfRule>
    <cfRule type="expression" dxfId="265" priority="11">
      <formula>G$97=7</formula>
    </cfRule>
  </conditionalFormatting>
  <conditionalFormatting sqref="G103:AK103">
    <cfRule type="containsText" dxfId="264" priority="5" operator="containsText" text="作">
      <formula>NOT(ISERROR(SEARCH("作",G103)))</formula>
    </cfRule>
    <cfRule type="containsText" dxfId="263" priority="6" operator="containsText" text="天">
      <formula>NOT(ISERROR(SEARCH("天",G103)))</formula>
    </cfRule>
    <cfRule type="containsText" dxfId="262" priority="8" operator="containsText" text="閉">
      <formula>NOT(ISERROR(SEARCH("閉",G103)))</formula>
    </cfRule>
  </conditionalFormatting>
  <conditionalFormatting sqref="G102:AK102">
    <cfRule type="containsText" dxfId="261" priority="7" operator="containsText" text="工">
      <formula>NOT(ISERROR(SEARCH("工",G102)))</formula>
    </cfRule>
    <cfRule type="containsText" dxfId="260" priority="9" operator="containsText" text="休">
      <formula>NOT(ISERROR(SEARCH("休",G102)))</formula>
    </cfRule>
  </conditionalFormatting>
  <conditionalFormatting sqref="G100:AK101">
    <cfRule type="expression" dxfId="259" priority="3">
      <formula>G$101=1</formula>
    </cfRule>
    <cfRule type="expression" dxfId="258" priority="4">
      <formula>G$101=7</formula>
    </cfRule>
  </conditionalFormatting>
  <conditionalFormatting sqref="AA105:AC105">
    <cfRule type="cellIs" dxfId="257" priority="1" operator="equal">
      <formula>"未達成"</formula>
    </cfRule>
    <cfRule type="cellIs" dxfId="256" priority="2" operator="equal">
      <formula>"達成"</formula>
    </cfRule>
  </conditionalFormatting>
  <dataValidations count="2">
    <dataValidation type="list" allowBlank="1" showInputMessage="1" showErrorMessage="1" sqref="G10:AK10 G14:AK14 G18:AK18 G22:AK22 G42:AK42 G30:AK30 G34:AK34 G38:AK38 G54:AK54 G46:AK46 G50:AK50 G26:AK26 G58:AK58 G62:AK62 G66:AK66 G70:AK70 G74:AK74 G78:AK78 G82:AK82 G86:AK86 G90:AK90 G94:AK94 G102:AK102 G98:AK98" xr:uid="{186BA791-CEF9-49F1-A8B7-0F84CF911109}">
      <formula1>"工,休,外"</formula1>
    </dataValidation>
    <dataValidation type="list" allowBlank="1" showInputMessage="1" showErrorMessage="1" sqref="G11:AK11 G15:AK15 G19:AK19 G23:AK23 G51:AK51 G27:AK27 G31:AK31 G35:AK35 G39:AK39 G43:AK43 G47:AK47 G55:AK55 G59:AK59 G63:AK63 G67:AK67 G71:AK71 G75:AK75 G79:AK79 G83:AK83 G87:AK87 G91:AK91 G95:AK95 G99:AK99 G103:AK103" xr:uid="{C6D1FB70-D35A-467A-B0D3-9F6E704E220D}">
      <formula1>"作,天,閉"</formula1>
    </dataValidation>
  </dataValidations>
  <pageMargins left="0.31496062992125984" right="0.31496062992125984" top="0.74803149606299213" bottom="0.55118110236220474" header="0.31496062992125984" footer="0.31496062992125984"/>
  <pageSetup paperSize="8" fitToHeight="0" orientation="portrait" r:id="rId1"/>
  <headerFooter>
    <oddFooter>&amp;R&amp;P / &amp;N ページ</oddFooter>
  </headerFooter>
  <rowBreaks count="1" manualBreakCount="1">
    <brk id="55" max="4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059D-F598-4358-8267-478410861D04}">
  <sheetPr>
    <pageSetUpPr fitToPage="1"/>
  </sheetPr>
  <dimension ref="A1:CG157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7.125" customWidth="1"/>
    <col min="3" max="6" width="5.375" customWidth="1"/>
    <col min="7" max="37" width="3" style="4" customWidth="1"/>
    <col min="38" max="43" width="3" customWidth="1"/>
    <col min="44" max="47" width="3.75" customWidth="1"/>
    <col min="48" max="48" width="4.25" customWidth="1"/>
    <col min="49" max="56" width="4.5" bestFit="1" customWidth="1"/>
    <col min="57" max="77" width="5.5" bestFit="1" customWidth="1"/>
    <col min="78" max="78" width="5.5" customWidth="1"/>
    <col min="79" max="85" width="4.5" bestFit="1" customWidth="1"/>
    <col min="141" max="141" width="9" customWidth="1"/>
  </cols>
  <sheetData>
    <row r="1" spans="1:85" ht="20.25" customHeight="1" x14ac:dyDescent="0.15"/>
    <row r="2" spans="1:85" ht="20.25" customHeight="1" x14ac:dyDescent="0.15">
      <c r="A2" s="1"/>
      <c r="B2" s="1" t="s">
        <v>41</v>
      </c>
      <c r="C2" s="2"/>
      <c r="D2" s="2"/>
      <c r="E2" s="2"/>
      <c r="F2" s="2"/>
      <c r="G2" s="40"/>
      <c r="H2" s="40"/>
      <c r="I2" s="40"/>
      <c r="J2" s="40"/>
      <c r="K2" s="40"/>
      <c r="L2" s="40"/>
    </row>
    <row r="3" spans="1:85" ht="20.25" customHeight="1" x14ac:dyDescent="0.15">
      <c r="A3" s="1"/>
      <c r="B3" s="2" t="s">
        <v>22</v>
      </c>
      <c r="D3" s="2"/>
      <c r="E3" s="101" t="s">
        <v>40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C3" s="81" t="s">
        <v>24</v>
      </c>
      <c r="AD3" s="82"/>
      <c r="AE3" s="82"/>
      <c r="AF3" s="82"/>
      <c r="AG3" s="82"/>
      <c r="AH3" s="82"/>
      <c r="AI3" s="83"/>
      <c r="AJ3" s="82" t="s">
        <v>25</v>
      </c>
      <c r="AK3" s="82"/>
      <c r="AL3" s="82"/>
      <c r="AM3" s="82"/>
      <c r="AN3" s="82"/>
      <c r="AO3" s="82"/>
      <c r="AP3" s="83"/>
    </row>
    <row r="4" spans="1:85" ht="20.25" customHeight="1" x14ac:dyDescent="0.15">
      <c r="A4" s="40"/>
      <c r="B4" s="2" t="s">
        <v>30</v>
      </c>
      <c r="D4" s="2"/>
      <c r="E4" s="122">
        <v>45397</v>
      </c>
      <c r="F4" s="122"/>
      <c r="G4" s="122"/>
      <c r="H4" s="122"/>
      <c r="I4" s="122"/>
      <c r="J4" s="122"/>
      <c r="K4" s="40"/>
      <c r="L4" s="40"/>
      <c r="M4" s="40"/>
      <c r="N4" s="40"/>
      <c r="O4" s="40"/>
      <c r="P4" s="40"/>
      <c r="AC4" s="25" t="s">
        <v>13</v>
      </c>
      <c r="AD4" s="29" t="s">
        <v>29</v>
      </c>
      <c r="AE4" s="67"/>
      <c r="AF4" s="67"/>
      <c r="AG4" s="67"/>
      <c r="AH4" s="67"/>
      <c r="AI4" s="68"/>
      <c r="AJ4" s="69" t="s">
        <v>15</v>
      </c>
      <c r="AK4" s="106" t="s">
        <v>18</v>
      </c>
      <c r="AL4" s="106"/>
      <c r="AM4" s="106"/>
      <c r="AN4" s="106"/>
      <c r="AO4" s="106"/>
      <c r="AP4" s="107"/>
      <c r="AU4" s="42"/>
    </row>
    <row r="5" spans="1:85" ht="20.25" customHeight="1" x14ac:dyDescent="0.15">
      <c r="A5" s="40"/>
      <c r="B5" s="2" t="s">
        <v>31</v>
      </c>
      <c r="D5" s="2"/>
      <c r="E5" s="122">
        <v>46460</v>
      </c>
      <c r="F5" s="122"/>
      <c r="G5" s="122"/>
      <c r="H5" s="122"/>
      <c r="I5" s="122"/>
      <c r="J5" s="122"/>
      <c r="K5" s="40"/>
      <c r="L5" s="10"/>
      <c r="M5" s="40"/>
      <c r="N5" s="40"/>
      <c r="O5" s="40"/>
      <c r="P5" s="40"/>
      <c r="AC5" s="25" t="s">
        <v>14</v>
      </c>
      <c r="AD5" s="102" t="s">
        <v>28</v>
      </c>
      <c r="AE5" s="102"/>
      <c r="AF5" s="102"/>
      <c r="AG5" s="102"/>
      <c r="AH5" s="102"/>
      <c r="AI5" s="103"/>
      <c r="AJ5" s="69" t="s">
        <v>16</v>
      </c>
      <c r="AK5" s="108" t="s">
        <v>19</v>
      </c>
      <c r="AL5" s="108"/>
      <c r="AM5" s="108"/>
      <c r="AN5" s="108"/>
      <c r="AO5" s="108"/>
      <c r="AP5" s="109"/>
      <c r="AU5" s="42"/>
    </row>
    <row r="6" spans="1:85" ht="20.25" customHeight="1" x14ac:dyDescent="0.15">
      <c r="A6" s="40"/>
      <c r="B6" s="2" t="s">
        <v>23</v>
      </c>
      <c r="D6" s="2"/>
      <c r="E6" s="101" t="s">
        <v>39</v>
      </c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C6" s="26" t="s">
        <v>26</v>
      </c>
      <c r="AD6" s="104" t="s">
        <v>27</v>
      </c>
      <c r="AE6" s="104"/>
      <c r="AF6" s="104"/>
      <c r="AG6" s="104"/>
      <c r="AH6" s="104"/>
      <c r="AI6" s="105"/>
      <c r="AJ6" s="56" t="s">
        <v>17</v>
      </c>
      <c r="AK6" s="110" t="s">
        <v>20</v>
      </c>
      <c r="AL6" s="110"/>
      <c r="AM6" s="110"/>
      <c r="AN6" s="110"/>
      <c r="AO6" s="110"/>
      <c r="AP6" s="111"/>
    </row>
    <row r="7" spans="1:85" ht="20.25" customHeight="1" thickBot="1" x14ac:dyDescent="0.2">
      <c r="A7" s="1"/>
      <c r="B7" s="2"/>
      <c r="C7" s="2"/>
      <c r="D7" s="2"/>
      <c r="E7" s="2"/>
      <c r="F7" s="2"/>
      <c r="G7" s="40"/>
      <c r="H7" s="40"/>
      <c r="I7" s="40"/>
      <c r="J7" s="40"/>
      <c r="K7" s="40"/>
      <c r="L7" s="40"/>
      <c r="T7" s="15"/>
      <c r="AL7" s="27"/>
      <c r="AM7" s="27"/>
      <c r="AN7" s="27"/>
      <c r="AO7" s="27"/>
      <c r="AP7" s="27"/>
      <c r="AQ7" s="28"/>
      <c r="AV7" s="44"/>
    </row>
    <row r="8" spans="1:85" ht="20.25" customHeight="1" x14ac:dyDescent="0.15">
      <c r="A8" s="73" t="str">
        <f>TEXT(E4,"ggge年m月")</f>
        <v>令和6年4月</v>
      </c>
      <c r="B8" s="74"/>
      <c r="C8" s="75"/>
      <c r="D8" s="92" t="s">
        <v>7</v>
      </c>
      <c r="E8" s="93"/>
      <c r="F8" s="94"/>
      <c r="G8" s="5" t="str">
        <f>IF($E$4&gt;DATEVALUE(AV8),"",DAY(AV8))</f>
        <v/>
      </c>
      <c r="H8" s="5" t="str">
        <f>IF($E$4&gt;AW8,"",IF($E$5&lt;AW8,"",DAY(AW8)))</f>
        <v/>
      </c>
      <c r="I8" s="5" t="str">
        <f t="shared" ref="I8:AH8" si="0">IF($E$4&gt;AX8,"",IF($E$5&lt;AX8,"",DAY(AX8)))</f>
        <v/>
      </c>
      <c r="J8" s="5" t="str">
        <f>IF($E$4&gt;AY8,"",IF($E$5&lt;AY8,"",DAY(AY8)))</f>
        <v/>
      </c>
      <c r="K8" s="5" t="str">
        <f t="shared" si="0"/>
        <v/>
      </c>
      <c r="L8" s="41" t="str">
        <f t="shared" si="0"/>
        <v/>
      </c>
      <c r="M8" s="41" t="str">
        <f t="shared" si="0"/>
        <v/>
      </c>
      <c r="N8" s="16" t="str">
        <f t="shared" si="0"/>
        <v/>
      </c>
      <c r="O8" s="16" t="str">
        <f t="shared" si="0"/>
        <v/>
      </c>
      <c r="P8" s="16" t="str">
        <f t="shared" si="0"/>
        <v/>
      </c>
      <c r="Q8" s="16" t="str">
        <f t="shared" si="0"/>
        <v/>
      </c>
      <c r="R8" s="16" t="str">
        <f t="shared" si="0"/>
        <v/>
      </c>
      <c r="S8" s="41" t="str">
        <f t="shared" si="0"/>
        <v/>
      </c>
      <c r="T8" s="41" t="str">
        <f t="shared" si="0"/>
        <v/>
      </c>
      <c r="U8" s="16">
        <f t="shared" si="0"/>
        <v>15</v>
      </c>
      <c r="V8" s="16">
        <f t="shared" si="0"/>
        <v>16</v>
      </c>
      <c r="W8" s="16">
        <f t="shared" si="0"/>
        <v>17</v>
      </c>
      <c r="X8" s="16">
        <f t="shared" si="0"/>
        <v>18</v>
      </c>
      <c r="Y8" s="16">
        <f t="shared" si="0"/>
        <v>19</v>
      </c>
      <c r="Z8" s="41">
        <f t="shared" si="0"/>
        <v>20</v>
      </c>
      <c r="AA8" s="41">
        <f t="shared" si="0"/>
        <v>21</v>
      </c>
      <c r="AB8" s="16">
        <f t="shared" si="0"/>
        <v>22</v>
      </c>
      <c r="AC8" s="16">
        <f t="shared" si="0"/>
        <v>23</v>
      </c>
      <c r="AD8" s="16">
        <f t="shared" si="0"/>
        <v>24</v>
      </c>
      <c r="AE8" s="16">
        <f t="shared" si="0"/>
        <v>25</v>
      </c>
      <c r="AF8" s="16">
        <f t="shared" si="0"/>
        <v>26</v>
      </c>
      <c r="AG8" s="41">
        <f t="shared" si="0"/>
        <v>27</v>
      </c>
      <c r="AH8" s="41">
        <f t="shared" si="0"/>
        <v>28</v>
      </c>
      <c r="AI8" s="41">
        <f>IF($E$4&gt;BX8,"",IF($E$5&lt;BX8,"",IF(MONTH(BW8)&lt;&gt;MONTH(BX8),"",DAY(BX8))))</f>
        <v>29</v>
      </c>
      <c r="AJ8" s="5">
        <f>IF($E$4&gt;BY8,"",IF($E$5&lt;BY8,"",IF(MONTH(BW8)&lt;&gt;MONTH(BY8),"",DAY(BY8))))</f>
        <v>30</v>
      </c>
      <c r="AK8" s="13" t="str">
        <f>IF($E$4&gt;BZ8,"",IF($E$5&lt;BZ8,"",IF(MONTH(BW8)&lt;&gt;MONTH(BZ8),"",DAY(BZ8))))</f>
        <v/>
      </c>
      <c r="AL8" s="88" t="s">
        <v>11</v>
      </c>
      <c r="AM8" s="89"/>
      <c r="AN8" s="89"/>
      <c r="AO8" s="89"/>
      <c r="AP8" s="95">
        <f>COUNTIF(G10:AK10,"工")+COUNTIF(G10:AK10,"休")+COUNTIFS(G10:AK10,"外",G11:AK11,"作")+COUNTIFS(G10:AK10,"外",G11:AK11,"天")+COUNTIFS(G10:AK10,"外",G11:AK11,"閉")</f>
        <v>0</v>
      </c>
      <c r="AQ8" s="96"/>
      <c r="AU8" s="42"/>
      <c r="AV8" s="48" t="str">
        <f>YEAR(E4)&amp;"/"&amp;MONTH(E4)&amp;"/"&amp;1</f>
        <v>2024/4/1</v>
      </c>
      <c r="AW8" s="45">
        <f>AV8+1</f>
        <v>45384</v>
      </c>
      <c r="AX8" s="45">
        <f t="shared" ref="AX8:BZ8" si="1">AW8+1</f>
        <v>45385</v>
      </c>
      <c r="AY8" s="45">
        <f t="shared" si="1"/>
        <v>45386</v>
      </c>
      <c r="AZ8" s="45">
        <f t="shared" si="1"/>
        <v>45387</v>
      </c>
      <c r="BA8" s="45">
        <f t="shared" si="1"/>
        <v>45388</v>
      </c>
      <c r="BB8" s="45">
        <f t="shared" si="1"/>
        <v>45389</v>
      </c>
      <c r="BC8" s="45">
        <f t="shared" si="1"/>
        <v>45390</v>
      </c>
      <c r="BD8" s="45">
        <f t="shared" si="1"/>
        <v>45391</v>
      </c>
      <c r="BE8" s="45">
        <f t="shared" si="1"/>
        <v>45392</v>
      </c>
      <c r="BF8" s="45">
        <f t="shared" si="1"/>
        <v>45393</v>
      </c>
      <c r="BG8" s="45">
        <f t="shared" si="1"/>
        <v>45394</v>
      </c>
      <c r="BH8" s="45">
        <f t="shared" si="1"/>
        <v>45395</v>
      </c>
      <c r="BI8" s="45">
        <f t="shared" si="1"/>
        <v>45396</v>
      </c>
      <c r="BJ8" s="45">
        <f t="shared" si="1"/>
        <v>45397</v>
      </c>
      <c r="BK8" s="45">
        <f t="shared" si="1"/>
        <v>45398</v>
      </c>
      <c r="BL8" s="45">
        <f t="shared" si="1"/>
        <v>45399</v>
      </c>
      <c r="BM8" s="45">
        <f t="shared" si="1"/>
        <v>45400</v>
      </c>
      <c r="BN8" s="45">
        <f t="shared" si="1"/>
        <v>45401</v>
      </c>
      <c r="BO8" s="45">
        <f t="shared" si="1"/>
        <v>45402</v>
      </c>
      <c r="BP8" s="45">
        <f t="shared" si="1"/>
        <v>45403</v>
      </c>
      <c r="BQ8" s="45">
        <f t="shared" si="1"/>
        <v>45404</v>
      </c>
      <c r="BR8" s="45">
        <f t="shared" si="1"/>
        <v>45405</v>
      </c>
      <c r="BS8" s="45">
        <f t="shared" si="1"/>
        <v>45406</v>
      </c>
      <c r="BT8" s="45">
        <f t="shared" si="1"/>
        <v>45407</v>
      </c>
      <c r="BU8" s="45">
        <f t="shared" si="1"/>
        <v>45408</v>
      </c>
      <c r="BV8" s="45">
        <f t="shared" si="1"/>
        <v>45409</v>
      </c>
      <c r="BW8" s="45">
        <f t="shared" si="1"/>
        <v>45410</v>
      </c>
      <c r="BX8" s="45">
        <f t="shared" si="1"/>
        <v>45411</v>
      </c>
      <c r="BY8" s="45">
        <f t="shared" si="1"/>
        <v>45412</v>
      </c>
      <c r="BZ8" s="45">
        <f t="shared" si="1"/>
        <v>45413</v>
      </c>
      <c r="CA8" s="45"/>
      <c r="CB8" s="45"/>
      <c r="CC8" s="45"/>
      <c r="CD8" s="45"/>
      <c r="CE8" s="45"/>
      <c r="CF8" s="45"/>
      <c r="CG8" s="45"/>
    </row>
    <row r="9" spans="1:85" ht="20.25" customHeight="1" x14ac:dyDescent="0.15">
      <c r="A9" s="76"/>
      <c r="B9" s="77"/>
      <c r="C9" s="78"/>
      <c r="D9" s="81" t="s">
        <v>6</v>
      </c>
      <c r="E9" s="82"/>
      <c r="F9" s="83"/>
      <c r="G9" s="43" t="str">
        <f>IF(G8="","",WEEKDAY(AV8))</f>
        <v/>
      </c>
      <c r="H9" s="43" t="str">
        <f>IF(H8="","",WEEKDAY(AW8))</f>
        <v/>
      </c>
      <c r="I9" s="43" t="str">
        <f t="shared" ref="I9:AK9" si="2">IF(I8="","",WEEKDAY(AX8))</f>
        <v/>
      </c>
      <c r="J9" s="43" t="str">
        <f t="shared" si="2"/>
        <v/>
      </c>
      <c r="K9" s="43" t="str">
        <f t="shared" si="2"/>
        <v/>
      </c>
      <c r="L9" s="47" t="str">
        <f t="shared" si="2"/>
        <v/>
      </c>
      <c r="M9" s="47" t="str">
        <f t="shared" si="2"/>
        <v/>
      </c>
      <c r="N9" s="43" t="str">
        <f t="shared" si="2"/>
        <v/>
      </c>
      <c r="O9" s="43" t="str">
        <f t="shared" si="2"/>
        <v/>
      </c>
      <c r="P9" s="43" t="str">
        <f t="shared" si="2"/>
        <v/>
      </c>
      <c r="Q9" s="43" t="str">
        <f t="shared" si="2"/>
        <v/>
      </c>
      <c r="R9" s="43" t="str">
        <f t="shared" si="2"/>
        <v/>
      </c>
      <c r="S9" s="47" t="str">
        <f t="shared" si="2"/>
        <v/>
      </c>
      <c r="T9" s="47" t="str">
        <f t="shared" si="2"/>
        <v/>
      </c>
      <c r="U9" s="43">
        <f t="shared" si="2"/>
        <v>2</v>
      </c>
      <c r="V9" s="43">
        <f t="shared" si="2"/>
        <v>3</v>
      </c>
      <c r="W9" s="43">
        <f t="shared" si="2"/>
        <v>4</v>
      </c>
      <c r="X9" s="43">
        <f t="shared" si="2"/>
        <v>5</v>
      </c>
      <c r="Y9" s="43">
        <f t="shared" si="2"/>
        <v>6</v>
      </c>
      <c r="Z9" s="47">
        <f t="shared" si="2"/>
        <v>7</v>
      </c>
      <c r="AA9" s="47">
        <f t="shared" si="2"/>
        <v>1</v>
      </c>
      <c r="AB9" s="43">
        <f t="shared" si="2"/>
        <v>2</v>
      </c>
      <c r="AC9" s="43">
        <f t="shared" si="2"/>
        <v>3</v>
      </c>
      <c r="AD9" s="43">
        <f t="shared" si="2"/>
        <v>4</v>
      </c>
      <c r="AE9" s="43">
        <f t="shared" si="2"/>
        <v>5</v>
      </c>
      <c r="AF9" s="43">
        <f t="shared" si="2"/>
        <v>6</v>
      </c>
      <c r="AG9" s="47">
        <f t="shared" si="2"/>
        <v>7</v>
      </c>
      <c r="AH9" s="47">
        <f t="shared" si="2"/>
        <v>1</v>
      </c>
      <c r="AI9" s="47">
        <f t="shared" si="2"/>
        <v>2</v>
      </c>
      <c r="AJ9" s="43">
        <f t="shared" si="2"/>
        <v>3</v>
      </c>
      <c r="AK9" s="46" t="str">
        <f t="shared" si="2"/>
        <v/>
      </c>
      <c r="AL9" s="88" t="s">
        <v>8</v>
      </c>
      <c r="AM9" s="89"/>
      <c r="AN9" s="89"/>
      <c r="AO9" s="89"/>
      <c r="AP9" s="90">
        <f>COUNTIF(G11:AK11,"閉")+COUNTIF(G11:AK11,"天")</f>
        <v>0</v>
      </c>
      <c r="AQ9" s="91"/>
      <c r="AV9">
        <f>WEEKDAY(AV8)</f>
        <v>2</v>
      </c>
      <c r="AW9">
        <f>WEEKDAY(AW8)</f>
        <v>3</v>
      </c>
      <c r="AX9">
        <f t="shared" ref="AX9:BZ9" si="3">WEEKDAY(AX8)</f>
        <v>4</v>
      </c>
      <c r="AY9">
        <f t="shared" si="3"/>
        <v>5</v>
      </c>
      <c r="AZ9">
        <f t="shared" si="3"/>
        <v>6</v>
      </c>
      <c r="BA9">
        <f t="shared" si="3"/>
        <v>7</v>
      </c>
      <c r="BB9">
        <f t="shared" si="3"/>
        <v>1</v>
      </c>
      <c r="BC9">
        <f t="shared" si="3"/>
        <v>2</v>
      </c>
      <c r="BD9">
        <f t="shared" si="3"/>
        <v>3</v>
      </c>
      <c r="BE9">
        <f t="shared" si="3"/>
        <v>4</v>
      </c>
      <c r="BF9">
        <f t="shared" si="3"/>
        <v>5</v>
      </c>
      <c r="BG9">
        <f t="shared" si="3"/>
        <v>6</v>
      </c>
      <c r="BH9">
        <f t="shared" si="3"/>
        <v>7</v>
      </c>
      <c r="BI9">
        <f t="shared" si="3"/>
        <v>1</v>
      </c>
      <c r="BJ9">
        <f t="shared" si="3"/>
        <v>2</v>
      </c>
      <c r="BK9">
        <f t="shared" si="3"/>
        <v>3</v>
      </c>
      <c r="BL9">
        <f t="shared" si="3"/>
        <v>4</v>
      </c>
      <c r="BM9">
        <f t="shared" si="3"/>
        <v>5</v>
      </c>
      <c r="BN9">
        <f t="shared" si="3"/>
        <v>6</v>
      </c>
      <c r="BO9">
        <f t="shared" si="3"/>
        <v>7</v>
      </c>
      <c r="BP9">
        <f t="shared" si="3"/>
        <v>1</v>
      </c>
      <c r="BQ9">
        <f t="shared" si="3"/>
        <v>2</v>
      </c>
      <c r="BR9">
        <f t="shared" si="3"/>
        <v>3</v>
      </c>
      <c r="BS9">
        <f t="shared" si="3"/>
        <v>4</v>
      </c>
      <c r="BT9">
        <f t="shared" si="3"/>
        <v>5</v>
      </c>
      <c r="BU9">
        <f t="shared" si="3"/>
        <v>6</v>
      </c>
      <c r="BV9">
        <f t="shared" si="3"/>
        <v>7</v>
      </c>
      <c r="BW9">
        <f t="shared" si="3"/>
        <v>1</v>
      </c>
      <c r="BX9">
        <f t="shared" si="3"/>
        <v>2</v>
      </c>
      <c r="BY9">
        <f t="shared" si="3"/>
        <v>3</v>
      </c>
      <c r="BZ9">
        <f t="shared" si="3"/>
        <v>4</v>
      </c>
    </row>
    <row r="10" spans="1:85" ht="20.25" customHeight="1" x14ac:dyDescent="0.15">
      <c r="A10" s="49"/>
      <c r="B10" s="52" t="s">
        <v>42</v>
      </c>
      <c r="C10" s="50" t="str">
        <f>IFERROR(IF(AP10&lt;($Y$157/100),"×","○"),"")</f>
        <v/>
      </c>
      <c r="D10" s="81" t="s">
        <v>24</v>
      </c>
      <c r="E10" s="82"/>
      <c r="F10" s="8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8"/>
      <c r="AL10" s="88" t="s">
        <v>21</v>
      </c>
      <c r="AM10" s="89"/>
      <c r="AN10" s="89"/>
      <c r="AO10" s="89"/>
      <c r="AP10" s="79" t="e">
        <f>AP9/AP8</f>
        <v>#DIV/0!</v>
      </c>
      <c r="AQ10" s="80"/>
      <c r="AR10">
        <f>IF(C10="×",1,0)</f>
        <v>0</v>
      </c>
    </row>
    <row r="11" spans="1:85" ht="20.25" customHeight="1" thickBot="1" x14ac:dyDescent="0.2">
      <c r="A11" s="54"/>
      <c r="B11" s="53" t="s">
        <v>43</v>
      </c>
      <c r="C11" s="51" t="str">
        <f>IF(AP11=0,"",IF(AP9&lt;AP11,"×","○"))</f>
        <v/>
      </c>
      <c r="D11" s="97" t="s">
        <v>25</v>
      </c>
      <c r="E11" s="98"/>
      <c r="F11" s="9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2"/>
      <c r="AL11" s="84" t="s">
        <v>33</v>
      </c>
      <c r="AM11" s="85"/>
      <c r="AN11" s="85"/>
      <c r="AO11" s="85"/>
      <c r="AP11" s="120">
        <f>COUNTIFS(G9:AK9,7,G11:AK11,"作")+COUNTIFS(G9:AK9,7,G11:AK11,"天")+COUNTIFS(G9:AK9,7,G11:AK11,"閉")+COUNTIFS(G9:AK9,1,G11:AK11,"作")+COUNTIFS(G9:AK9,1,G11:AK11,"天")+COUNTIFS(G9:AK9,1,G11:AK11,"閉")</f>
        <v>0</v>
      </c>
      <c r="AQ11" s="121"/>
      <c r="AR11">
        <f>IF(C11="×",1,0)</f>
        <v>0</v>
      </c>
      <c r="AS11">
        <f>IF(A8="","",IF(AR10=0,0,IF(AR11=0,0,1)))</f>
        <v>0</v>
      </c>
    </row>
    <row r="12" spans="1:85" ht="20.25" customHeight="1" x14ac:dyDescent="0.15">
      <c r="A12" s="73" t="str">
        <f>IF($E$5&lt;AV12,"",TEXT(EDATE($E$4,1),"ggge年m月"))</f>
        <v>令和6年5月</v>
      </c>
      <c r="B12" s="74"/>
      <c r="C12" s="75"/>
      <c r="D12" s="92" t="s">
        <v>7</v>
      </c>
      <c r="E12" s="93"/>
      <c r="F12" s="94"/>
      <c r="G12" s="5">
        <f>IF($E$4&gt;AV12,"",IF($E$5&lt;AV12,"",DAY(AV12)))</f>
        <v>1</v>
      </c>
      <c r="H12" s="5">
        <f>IF($E$4&gt;AW12,"",IF($E$5&lt;AW12,"",DAY(AW12)))</f>
        <v>2</v>
      </c>
      <c r="I12" s="5">
        <f t="shared" ref="I12:AH12" si="4">IF($E$4&gt;AX12,"",IF($E$5&lt;AX12,"",DAY(AX12)))</f>
        <v>3</v>
      </c>
      <c r="J12" s="5">
        <f t="shared" si="4"/>
        <v>4</v>
      </c>
      <c r="K12" s="5">
        <f t="shared" si="4"/>
        <v>5</v>
      </c>
      <c r="L12" s="41">
        <f t="shared" si="4"/>
        <v>6</v>
      </c>
      <c r="M12" s="41">
        <f t="shared" si="4"/>
        <v>7</v>
      </c>
      <c r="N12" s="16">
        <f t="shared" si="4"/>
        <v>8</v>
      </c>
      <c r="O12" s="16">
        <f t="shared" si="4"/>
        <v>9</v>
      </c>
      <c r="P12" s="16">
        <f t="shared" si="4"/>
        <v>10</v>
      </c>
      <c r="Q12" s="16">
        <f t="shared" si="4"/>
        <v>11</v>
      </c>
      <c r="R12" s="16">
        <f t="shared" si="4"/>
        <v>12</v>
      </c>
      <c r="S12" s="41">
        <f t="shared" si="4"/>
        <v>13</v>
      </c>
      <c r="T12" s="41">
        <f t="shared" si="4"/>
        <v>14</v>
      </c>
      <c r="U12" s="16">
        <f t="shared" si="4"/>
        <v>15</v>
      </c>
      <c r="V12" s="16">
        <f t="shared" si="4"/>
        <v>16</v>
      </c>
      <c r="W12" s="16">
        <f t="shared" si="4"/>
        <v>17</v>
      </c>
      <c r="X12" s="16">
        <f t="shared" si="4"/>
        <v>18</v>
      </c>
      <c r="Y12" s="16">
        <f t="shared" si="4"/>
        <v>19</v>
      </c>
      <c r="Z12" s="41">
        <f t="shared" si="4"/>
        <v>20</v>
      </c>
      <c r="AA12" s="41">
        <f t="shared" si="4"/>
        <v>21</v>
      </c>
      <c r="AB12" s="16">
        <f t="shared" si="4"/>
        <v>22</v>
      </c>
      <c r="AC12" s="16">
        <f t="shared" si="4"/>
        <v>23</v>
      </c>
      <c r="AD12" s="16">
        <f t="shared" si="4"/>
        <v>24</v>
      </c>
      <c r="AE12" s="16">
        <f t="shared" si="4"/>
        <v>25</v>
      </c>
      <c r="AF12" s="16">
        <f t="shared" si="4"/>
        <v>26</v>
      </c>
      <c r="AG12" s="41">
        <f t="shared" si="4"/>
        <v>27</v>
      </c>
      <c r="AH12" s="41">
        <f t="shared" si="4"/>
        <v>28</v>
      </c>
      <c r="AI12" s="41">
        <f>IF($E$4&gt;BX12,"",IF($E$5&lt;BX12,"",IF(MONTH(BW12)&lt;&gt;MONTH(BX12),"",DAY(BX12))))</f>
        <v>29</v>
      </c>
      <c r="AJ12" s="5">
        <f>IF($E$4&gt;BY12,"",IF($E$5&lt;BY12,"",IF(MONTH(BW12)&lt;&gt;MONTH(BY12),"",DAY(BY12))))</f>
        <v>30</v>
      </c>
      <c r="AK12" s="13">
        <f>IF($E$4&gt;BZ12,"",IF($E$5&lt;BZ12,"",IF(MONTH(BW12)&lt;&gt;MONTH(BZ12),"",DAY(BZ12))))</f>
        <v>31</v>
      </c>
      <c r="AL12" s="88" t="s">
        <v>11</v>
      </c>
      <c r="AM12" s="89"/>
      <c r="AN12" s="89"/>
      <c r="AO12" s="89"/>
      <c r="AP12" s="95">
        <f>COUNTIF(G14:AK14,"工")+COUNTIF(G14:AK14,"休")+COUNTIFS(G14:AK14,"外",G15:AK15,"作")+COUNTIFS(G14:AK14,"外",G15:AK15,"天")+COUNTIFS(G14:AK14,"外",G15:AK15,"閉")</f>
        <v>0</v>
      </c>
      <c r="AQ12" s="96"/>
      <c r="AU12" s="42"/>
      <c r="AV12" s="45">
        <f>EDATE(AV8,1)</f>
        <v>45413</v>
      </c>
      <c r="AW12" s="45">
        <f>AV12+1</f>
        <v>45414</v>
      </c>
      <c r="AX12" s="45">
        <f t="shared" ref="AX12:BZ12" si="5">AW12+1</f>
        <v>45415</v>
      </c>
      <c r="AY12" s="45">
        <f t="shared" si="5"/>
        <v>45416</v>
      </c>
      <c r="AZ12" s="45">
        <f t="shared" si="5"/>
        <v>45417</v>
      </c>
      <c r="BA12" s="45">
        <f t="shared" si="5"/>
        <v>45418</v>
      </c>
      <c r="BB12" s="45">
        <f t="shared" si="5"/>
        <v>45419</v>
      </c>
      <c r="BC12" s="45">
        <f t="shared" si="5"/>
        <v>45420</v>
      </c>
      <c r="BD12" s="45">
        <f t="shared" si="5"/>
        <v>45421</v>
      </c>
      <c r="BE12" s="45">
        <f t="shared" si="5"/>
        <v>45422</v>
      </c>
      <c r="BF12" s="45">
        <f t="shared" si="5"/>
        <v>45423</v>
      </c>
      <c r="BG12" s="45">
        <f t="shared" si="5"/>
        <v>45424</v>
      </c>
      <c r="BH12" s="45">
        <f t="shared" si="5"/>
        <v>45425</v>
      </c>
      <c r="BI12" s="45">
        <f t="shared" si="5"/>
        <v>45426</v>
      </c>
      <c r="BJ12" s="45">
        <f t="shared" si="5"/>
        <v>45427</v>
      </c>
      <c r="BK12" s="45">
        <f t="shared" si="5"/>
        <v>45428</v>
      </c>
      <c r="BL12" s="45">
        <f t="shared" si="5"/>
        <v>45429</v>
      </c>
      <c r="BM12" s="45">
        <f t="shared" si="5"/>
        <v>45430</v>
      </c>
      <c r="BN12" s="45">
        <f t="shared" si="5"/>
        <v>45431</v>
      </c>
      <c r="BO12" s="45">
        <f t="shared" si="5"/>
        <v>45432</v>
      </c>
      <c r="BP12" s="45">
        <f t="shared" si="5"/>
        <v>45433</v>
      </c>
      <c r="BQ12" s="45">
        <f t="shared" si="5"/>
        <v>45434</v>
      </c>
      <c r="BR12" s="45">
        <f t="shared" si="5"/>
        <v>45435</v>
      </c>
      <c r="BS12" s="45">
        <f t="shared" si="5"/>
        <v>45436</v>
      </c>
      <c r="BT12" s="45">
        <f t="shared" si="5"/>
        <v>45437</v>
      </c>
      <c r="BU12" s="45">
        <f t="shared" si="5"/>
        <v>45438</v>
      </c>
      <c r="BV12" s="45">
        <f t="shared" si="5"/>
        <v>45439</v>
      </c>
      <c r="BW12" s="45">
        <f t="shared" si="5"/>
        <v>45440</v>
      </c>
      <c r="BX12" s="45">
        <f t="shared" si="5"/>
        <v>45441</v>
      </c>
      <c r="BY12" s="45">
        <f t="shared" si="5"/>
        <v>45442</v>
      </c>
      <c r="BZ12" s="45">
        <f t="shared" si="5"/>
        <v>45443</v>
      </c>
    </row>
    <row r="13" spans="1:85" ht="20.25" customHeight="1" x14ac:dyDescent="0.15">
      <c r="A13" s="76"/>
      <c r="B13" s="77"/>
      <c r="C13" s="78"/>
      <c r="D13" s="81" t="s">
        <v>6</v>
      </c>
      <c r="E13" s="82"/>
      <c r="F13" s="83"/>
      <c r="G13" s="43">
        <f>IF(G12="","",WEEKDAY(AV12))</f>
        <v>4</v>
      </c>
      <c r="H13" s="43">
        <f t="shared" ref="H13:AK13" si="6">IF(H12="","",WEEKDAY(AW12))</f>
        <v>5</v>
      </c>
      <c r="I13" s="43">
        <f t="shared" si="6"/>
        <v>6</v>
      </c>
      <c r="J13" s="43">
        <f t="shared" si="6"/>
        <v>7</v>
      </c>
      <c r="K13" s="43">
        <f t="shared" si="6"/>
        <v>1</v>
      </c>
      <c r="L13" s="47">
        <f t="shared" si="6"/>
        <v>2</v>
      </c>
      <c r="M13" s="47">
        <f t="shared" si="6"/>
        <v>3</v>
      </c>
      <c r="N13" s="43">
        <f t="shared" si="6"/>
        <v>4</v>
      </c>
      <c r="O13" s="43">
        <f t="shared" si="6"/>
        <v>5</v>
      </c>
      <c r="P13" s="43">
        <f t="shared" si="6"/>
        <v>6</v>
      </c>
      <c r="Q13" s="43">
        <f t="shared" si="6"/>
        <v>7</v>
      </c>
      <c r="R13" s="43">
        <f t="shared" si="6"/>
        <v>1</v>
      </c>
      <c r="S13" s="47">
        <f t="shared" si="6"/>
        <v>2</v>
      </c>
      <c r="T13" s="47">
        <f t="shared" si="6"/>
        <v>3</v>
      </c>
      <c r="U13" s="43">
        <f t="shared" si="6"/>
        <v>4</v>
      </c>
      <c r="V13" s="43">
        <f t="shared" si="6"/>
        <v>5</v>
      </c>
      <c r="W13" s="43">
        <f t="shared" si="6"/>
        <v>6</v>
      </c>
      <c r="X13" s="43">
        <f t="shared" si="6"/>
        <v>7</v>
      </c>
      <c r="Y13" s="43">
        <f t="shared" si="6"/>
        <v>1</v>
      </c>
      <c r="Z13" s="47">
        <f t="shared" si="6"/>
        <v>2</v>
      </c>
      <c r="AA13" s="47">
        <f t="shared" si="6"/>
        <v>3</v>
      </c>
      <c r="AB13" s="43">
        <f t="shared" si="6"/>
        <v>4</v>
      </c>
      <c r="AC13" s="43">
        <f t="shared" si="6"/>
        <v>5</v>
      </c>
      <c r="AD13" s="43">
        <f t="shared" si="6"/>
        <v>6</v>
      </c>
      <c r="AE13" s="43">
        <f t="shared" si="6"/>
        <v>7</v>
      </c>
      <c r="AF13" s="43">
        <f t="shared" si="6"/>
        <v>1</v>
      </c>
      <c r="AG13" s="47">
        <f t="shared" si="6"/>
        <v>2</v>
      </c>
      <c r="AH13" s="47">
        <f t="shared" si="6"/>
        <v>3</v>
      </c>
      <c r="AI13" s="47">
        <f t="shared" si="6"/>
        <v>4</v>
      </c>
      <c r="AJ13" s="43">
        <f t="shared" si="6"/>
        <v>5</v>
      </c>
      <c r="AK13" s="46">
        <f t="shared" si="6"/>
        <v>6</v>
      </c>
      <c r="AL13" s="88" t="s">
        <v>8</v>
      </c>
      <c r="AM13" s="89"/>
      <c r="AN13" s="89"/>
      <c r="AO13" s="89"/>
      <c r="AP13" s="90">
        <f t="shared" ref="AP13" si="7">COUNTIF(G15:AK15,"閉")+COUNTIF(G15:AK15,"天")</f>
        <v>0</v>
      </c>
      <c r="AQ13" s="91"/>
      <c r="AV13">
        <f>WEEKDAY(AV12)</f>
        <v>4</v>
      </c>
      <c r="AW13">
        <f>WEEKDAY(AW12)</f>
        <v>5</v>
      </c>
      <c r="AX13">
        <f t="shared" ref="AX13:BZ13" si="8">WEEKDAY(AX12)</f>
        <v>6</v>
      </c>
      <c r="AY13">
        <f t="shared" si="8"/>
        <v>7</v>
      </c>
      <c r="AZ13">
        <f t="shared" si="8"/>
        <v>1</v>
      </c>
      <c r="BA13">
        <f t="shared" si="8"/>
        <v>2</v>
      </c>
      <c r="BB13">
        <f t="shared" si="8"/>
        <v>3</v>
      </c>
      <c r="BC13">
        <f t="shared" si="8"/>
        <v>4</v>
      </c>
      <c r="BD13">
        <f t="shared" si="8"/>
        <v>5</v>
      </c>
      <c r="BE13">
        <f t="shared" si="8"/>
        <v>6</v>
      </c>
      <c r="BF13">
        <f t="shared" si="8"/>
        <v>7</v>
      </c>
      <c r="BG13">
        <f t="shared" si="8"/>
        <v>1</v>
      </c>
      <c r="BH13">
        <f t="shared" si="8"/>
        <v>2</v>
      </c>
      <c r="BI13">
        <f t="shared" si="8"/>
        <v>3</v>
      </c>
      <c r="BJ13">
        <f t="shared" si="8"/>
        <v>4</v>
      </c>
      <c r="BK13">
        <f t="shared" si="8"/>
        <v>5</v>
      </c>
      <c r="BL13">
        <f t="shared" si="8"/>
        <v>6</v>
      </c>
      <c r="BM13">
        <f t="shared" si="8"/>
        <v>7</v>
      </c>
      <c r="BN13">
        <f t="shared" si="8"/>
        <v>1</v>
      </c>
      <c r="BO13">
        <f t="shared" si="8"/>
        <v>2</v>
      </c>
      <c r="BP13">
        <f t="shared" si="8"/>
        <v>3</v>
      </c>
      <c r="BQ13">
        <f t="shared" si="8"/>
        <v>4</v>
      </c>
      <c r="BR13">
        <f t="shared" si="8"/>
        <v>5</v>
      </c>
      <c r="BS13">
        <f t="shared" si="8"/>
        <v>6</v>
      </c>
      <c r="BT13">
        <f t="shared" si="8"/>
        <v>7</v>
      </c>
      <c r="BU13">
        <f t="shared" si="8"/>
        <v>1</v>
      </c>
      <c r="BV13">
        <f t="shared" si="8"/>
        <v>2</v>
      </c>
      <c r="BW13">
        <f t="shared" si="8"/>
        <v>3</v>
      </c>
      <c r="BX13">
        <f t="shared" si="8"/>
        <v>4</v>
      </c>
      <c r="BY13">
        <f t="shared" si="8"/>
        <v>5</v>
      </c>
      <c r="BZ13">
        <f t="shared" si="8"/>
        <v>6</v>
      </c>
    </row>
    <row r="14" spans="1:85" ht="20.25" customHeight="1" x14ac:dyDescent="0.15">
      <c r="A14" s="49"/>
      <c r="B14" s="52" t="s">
        <v>42</v>
      </c>
      <c r="C14" s="50" t="str">
        <f>IFERROR(IF(AP14&lt;($Y$157/100),"×","○"),"")</f>
        <v/>
      </c>
      <c r="D14" s="81" t="s">
        <v>24</v>
      </c>
      <c r="E14" s="82"/>
      <c r="F14" s="8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8"/>
      <c r="AL14" s="88" t="s">
        <v>21</v>
      </c>
      <c r="AM14" s="89"/>
      <c r="AN14" s="89"/>
      <c r="AO14" s="89"/>
      <c r="AP14" s="79" t="e">
        <f t="shared" ref="AP14" si="9">AP13/AP12</f>
        <v>#DIV/0!</v>
      </c>
      <c r="AQ14" s="80"/>
      <c r="AR14">
        <f>IF(C14="×",1,0)</f>
        <v>0</v>
      </c>
    </row>
    <row r="15" spans="1:85" ht="20.25" customHeight="1" thickBot="1" x14ac:dyDescent="0.2">
      <c r="A15" s="54"/>
      <c r="B15" s="53" t="s">
        <v>43</v>
      </c>
      <c r="C15" s="51" t="str">
        <f>IF(AP15=0,"",IF(AP13&lt;AP15,"×","○"))</f>
        <v/>
      </c>
      <c r="D15" s="97" t="s">
        <v>25</v>
      </c>
      <c r="E15" s="98"/>
      <c r="F15" s="9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2"/>
      <c r="AL15" s="84" t="s">
        <v>33</v>
      </c>
      <c r="AM15" s="85"/>
      <c r="AN15" s="85"/>
      <c r="AO15" s="85"/>
      <c r="AP15" s="120">
        <f>COUNTIFS(G13:AK13,7,G15:AK15,"作")+COUNTIFS(G13:AK13,7,G15:AK15,"天")+COUNTIFS(G13:AK13,7,G15:AK15,"閉")+COUNTIFS(G13:AK13,1,G15:AK15,"作")+COUNTIFS(G13:AK13,1,G15:AK15,"天")+COUNTIFS(G13:AK13,1,G15:AK15,"閉")</f>
        <v>0</v>
      </c>
      <c r="AQ15" s="121"/>
      <c r="AR15">
        <f>IF(C15="×",1,0)</f>
        <v>0</v>
      </c>
      <c r="AS15">
        <f>IF(A12="","",IF(AR14=0,0,IF(AR15=0,0,1)))</f>
        <v>0</v>
      </c>
    </row>
    <row r="16" spans="1:85" ht="20.25" customHeight="1" x14ac:dyDescent="0.15">
      <c r="A16" s="73" t="str">
        <f>IF($E$5&lt;AV16,"",TEXT(EDATE($E$4,2),"ggge年m月"))</f>
        <v>令和6年6月</v>
      </c>
      <c r="B16" s="74"/>
      <c r="C16" s="75"/>
      <c r="D16" s="92" t="s">
        <v>7</v>
      </c>
      <c r="E16" s="93"/>
      <c r="F16" s="94"/>
      <c r="G16" s="5">
        <f>IF($E$4&gt;AV16,"",IF($E$5&lt;AV16,"",DAY(AV16)))</f>
        <v>1</v>
      </c>
      <c r="H16" s="5">
        <f>IF($E$4&gt;AW16,"",IF($E$5&lt;AW16,"",DAY(AW16)))</f>
        <v>2</v>
      </c>
      <c r="I16" s="5">
        <f t="shared" ref="I16:AH16" si="10">IF($E$4&gt;AX16,"",IF($E$5&lt;AX16,"",DAY(AX16)))</f>
        <v>3</v>
      </c>
      <c r="J16" s="5">
        <f t="shared" si="10"/>
        <v>4</v>
      </c>
      <c r="K16" s="5">
        <f t="shared" si="10"/>
        <v>5</v>
      </c>
      <c r="L16" s="41">
        <f t="shared" si="10"/>
        <v>6</v>
      </c>
      <c r="M16" s="41">
        <f t="shared" si="10"/>
        <v>7</v>
      </c>
      <c r="N16" s="16">
        <f t="shared" si="10"/>
        <v>8</v>
      </c>
      <c r="O16" s="16">
        <f t="shared" si="10"/>
        <v>9</v>
      </c>
      <c r="P16" s="16">
        <f t="shared" si="10"/>
        <v>10</v>
      </c>
      <c r="Q16" s="16">
        <f t="shared" si="10"/>
        <v>11</v>
      </c>
      <c r="R16" s="16">
        <f t="shared" si="10"/>
        <v>12</v>
      </c>
      <c r="S16" s="41">
        <f t="shared" si="10"/>
        <v>13</v>
      </c>
      <c r="T16" s="41">
        <f t="shared" si="10"/>
        <v>14</v>
      </c>
      <c r="U16" s="16">
        <f t="shared" si="10"/>
        <v>15</v>
      </c>
      <c r="V16" s="16">
        <f t="shared" si="10"/>
        <v>16</v>
      </c>
      <c r="W16" s="16">
        <f t="shared" si="10"/>
        <v>17</v>
      </c>
      <c r="X16" s="16">
        <f t="shared" si="10"/>
        <v>18</v>
      </c>
      <c r="Y16" s="16">
        <f t="shared" si="10"/>
        <v>19</v>
      </c>
      <c r="Z16" s="41">
        <f t="shared" si="10"/>
        <v>20</v>
      </c>
      <c r="AA16" s="41">
        <f t="shared" si="10"/>
        <v>21</v>
      </c>
      <c r="AB16" s="16">
        <f t="shared" si="10"/>
        <v>22</v>
      </c>
      <c r="AC16" s="16">
        <f t="shared" si="10"/>
        <v>23</v>
      </c>
      <c r="AD16" s="16">
        <f t="shared" si="10"/>
        <v>24</v>
      </c>
      <c r="AE16" s="16">
        <f t="shared" si="10"/>
        <v>25</v>
      </c>
      <c r="AF16" s="16">
        <f t="shared" si="10"/>
        <v>26</v>
      </c>
      <c r="AG16" s="41">
        <f t="shared" si="10"/>
        <v>27</v>
      </c>
      <c r="AH16" s="41">
        <f t="shared" si="10"/>
        <v>28</v>
      </c>
      <c r="AI16" s="41">
        <f>IF($E$4&gt;BX16,"",IF($E$5&lt;BX16,"",IF(MONTH(BW16)&lt;&gt;MONTH(BX16),"",DAY(BX16))))</f>
        <v>29</v>
      </c>
      <c r="AJ16" s="5">
        <f>IF($E$4&gt;BY16,"",IF($E$5&lt;BY16,"",IF(MONTH(BW16)&lt;&gt;MONTH(BY16),"",DAY(BY16))))</f>
        <v>30</v>
      </c>
      <c r="AK16" s="13" t="str">
        <f>IF($E$4&gt;BZ16,"",IF($E$5&lt;BZ16,"",IF(MONTH(BW16)&lt;&gt;MONTH(BZ16),"",DAY(BZ16))))</f>
        <v/>
      </c>
      <c r="AL16" s="88" t="s">
        <v>11</v>
      </c>
      <c r="AM16" s="89"/>
      <c r="AN16" s="89"/>
      <c r="AO16" s="89"/>
      <c r="AP16" s="95">
        <f>COUNTIF(G18:AK18,"工")+COUNTIF(G18:AK18,"休")+COUNTIFS(G18:AK18,"外",G19:AK19,"作")+COUNTIFS(G18:AK18,"外",G19:AK19,"天")+COUNTIFS(G18:AK18,"外",G19:AK19,"閉")</f>
        <v>0</v>
      </c>
      <c r="AQ16" s="96"/>
      <c r="AU16" s="42"/>
      <c r="AV16" s="45">
        <f>EDATE(AV12,1)</f>
        <v>45444</v>
      </c>
      <c r="AW16" s="45">
        <f>AV16+1</f>
        <v>45445</v>
      </c>
      <c r="AX16" s="45">
        <f t="shared" ref="AX16:BZ16" si="11">AW16+1</f>
        <v>45446</v>
      </c>
      <c r="AY16" s="45">
        <f t="shared" si="11"/>
        <v>45447</v>
      </c>
      <c r="AZ16" s="45">
        <f t="shared" si="11"/>
        <v>45448</v>
      </c>
      <c r="BA16" s="45">
        <f t="shared" si="11"/>
        <v>45449</v>
      </c>
      <c r="BB16" s="45">
        <f t="shared" si="11"/>
        <v>45450</v>
      </c>
      <c r="BC16" s="45">
        <f t="shared" si="11"/>
        <v>45451</v>
      </c>
      <c r="BD16" s="45">
        <f t="shared" si="11"/>
        <v>45452</v>
      </c>
      <c r="BE16" s="45">
        <f t="shared" si="11"/>
        <v>45453</v>
      </c>
      <c r="BF16" s="45">
        <f t="shared" si="11"/>
        <v>45454</v>
      </c>
      <c r="BG16" s="45">
        <f t="shared" si="11"/>
        <v>45455</v>
      </c>
      <c r="BH16" s="45">
        <f t="shared" si="11"/>
        <v>45456</v>
      </c>
      <c r="BI16" s="45">
        <f t="shared" si="11"/>
        <v>45457</v>
      </c>
      <c r="BJ16" s="45">
        <f t="shared" si="11"/>
        <v>45458</v>
      </c>
      <c r="BK16" s="45">
        <f t="shared" si="11"/>
        <v>45459</v>
      </c>
      <c r="BL16" s="45">
        <f t="shared" si="11"/>
        <v>45460</v>
      </c>
      <c r="BM16" s="45">
        <f t="shared" si="11"/>
        <v>45461</v>
      </c>
      <c r="BN16" s="45">
        <f t="shared" si="11"/>
        <v>45462</v>
      </c>
      <c r="BO16" s="45">
        <f t="shared" si="11"/>
        <v>45463</v>
      </c>
      <c r="BP16" s="45">
        <f t="shared" si="11"/>
        <v>45464</v>
      </c>
      <c r="BQ16" s="45">
        <f t="shared" si="11"/>
        <v>45465</v>
      </c>
      <c r="BR16" s="45">
        <f t="shared" si="11"/>
        <v>45466</v>
      </c>
      <c r="BS16" s="45">
        <f t="shared" si="11"/>
        <v>45467</v>
      </c>
      <c r="BT16" s="45">
        <f t="shared" si="11"/>
        <v>45468</v>
      </c>
      <c r="BU16" s="45">
        <f t="shared" si="11"/>
        <v>45469</v>
      </c>
      <c r="BV16" s="45">
        <f t="shared" si="11"/>
        <v>45470</v>
      </c>
      <c r="BW16" s="45">
        <f t="shared" si="11"/>
        <v>45471</v>
      </c>
      <c r="BX16" s="45">
        <f t="shared" si="11"/>
        <v>45472</v>
      </c>
      <c r="BY16" s="45">
        <f t="shared" si="11"/>
        <v>45473</v>
      </c>
      <c r="BZ16" s="45">
        <f t="shared" si="11"/>
        <v>45474</v>
      </c>
    </row>
    <row r="17" spans="1:78" ht="20.25" customHeight="1" x14ac:dyDescent="0.15">
      <c r="A17" s="76"/>
      <c r="B17" s="77"/>
      <c r="C17" s="78"/>
      <c r="D17" s="81" t="s">
        <v>6</v>
      </c>
      <c r="E17" s="82"/>
      <c r="F17" s="83"/>
      <c r="G17" s="43">
        <f>IF(G16="","",WEEKDAY(AV16))</f>
        <v>7</v>
      </c>
      <c r="H17" s="43">
        <f t="shared" ref="H17:AK17" si="12">IF(H16="","",WEEKDAY(AW16))</f>
        <v>1</v>
      </c>
      <c r="I17" s="43">
        <f t="shared" si="12"/>
        <v>2</v>
      </c>
      <c r="J17" s="43">
        <f t="shared" si="12"/>
        <v>3</v>
      </c>
      <c r="K17" s="43">
        <f t="shared" si="12"/>
        <v>4</v>
      </c>
      <c r="L17" s="47">
        <f t="shared" si="12"/>
        <v>5</v>
      </c>
      <c r="M17" s="47">
        <f t="shared" si="12"/>
        <v>6</v>
      </c>
      <c r="N17" s="43">
        <f t="shared" si="12"/>
        <v>7</v>
      </c>
      <c r="O17" s="43">
        <f t="shared" si="12"/>
        <v>1</v>
      </c>
      <c r="P17" s="43">
        <f t="shared" si="12"/>
        <v>2</v>
      </c>
      <c r="Q17" s="43">
        <f t="shared" si="12"/>
        <v>3</v>
      </c>
      <c r="R17" s="43">
        <f t="shared" si="12"/>
        <v>4</v>
      </c>
      <c r="S17" s="47">
        <f t="shared" si="12"/>
        <v>5</v>
      </c>
      <c r="T17" s="47">
        <f t="shared" si="12"/>
        <v>6</v>
      </c>
      <c r="U17" s="43">
        <f t="shared" si="12"/>
        <v>7</v>
      </c>
      <c r="V17" s="43">
        <f t="shared" si="12"/>
        <v>1</v>
      </c>
      <c r="W17" s="43">
        <f t="shared" si="12"/>
        <v>2</v>
      </c>
      <c r="X17" s="43">
        <f t="shared" si="12"/>
        <v>3</v>
      </c>
      <c r="Y17" s="43">
        <f t="shared" si="12"/>
        <v>4</v>
      </c>
      <c r="Z17" s="47">
        <f t="shared" si="12"/>
        <v>5</v>
      </c>
      <c r="AA17" s="47">
        <f t="shared" si="12"/>
        <v>6</v>
      </c>
      <c r="AB17" s="43">
        <f t="shared" si="12"/>
        <v>7</v>
      </c>
      <c r="AC17" s="43">
        <f t="shared" si="12"/>
        <v>1</v>
      </c>
      <c r="AD17" s="43">
        <f t="shared" si="12"/>
        <v>2</v>
      </c>
      <c r="AE17" s="43">
        <f t="shared" si="12"/>
        <v>3</v>
      </c>
      <c r="AF17" s="43">
        <f t="shared" si="12"/>
        <v>4</v>
      </c>
      <c r="AG17" s="47">
        <f t="shared" si="12"/>
        <v>5</v>
      </c>
      <c r="AH17" s="47">
        <f t="shared" si="12"/>
        <v>6</v>
      </c>
      <c r="AI17" s="47">
        <f t="shared" si="12"/>
        <v>7</v>
      </c>
      <c r="AJ17" s="43">
        <f t="shared" si="12"/>
        <v>1</v>
      </c>
      <c r="AK17" s="46" t="str">
        <f t="shared" si="12"/>
        <v/>
      </c>
      <c r="AL17" s="88" t="s">
        <v>8</v>
      </c>
      <c r="AM17" s="89"/>
      <c r="AN17" s="89"/>
      <c r="AO17" s="89"/>
      <c r="AP17" s="90">
        <f t="shared" ref="AP17" si="13">COUNTIF(G19:AK19,"閉")+COUNTIF(G19:AK19,"天")</f>
        <v>0</v>
      </c>
      <c r="AQ17" s="91"/>
      <c r="AV17">
        <f>WEEKDAY(AV16)</f>
        <v>7</v>
      </c>
      <c r="AW17">
        <f>WEEKDAY(AW16)</f>
        <v>1</v>
      </c>
      <c r="AX17">
        <f t="shared" ref="AX17:BZ17" si="14">WEEKDAY(AX16)</f>
        <v>2</v>
      </c>
      <c r="AY17">
        <f t="shared" si="14"/>
        <v>3</v>
      </c>
      <c r="AZ17">
        <f t="shared" si="14"/>
        <v>4</v>
      </c>
      <c r="BA17">
        <f t="shared" si="14"/>
        <v>5</v>
      </c>
      <c r="BB17">
        <f t="shared" si="14"/>
        <v>6</v>
      </c>
      <c r="BC17">
        <f t="shared" si="14"/>
        <v>7</v>
      </c>
      <c r="BD17">
        <f t="shared" si="14"/>
        <v>1</v>
      </c>
      <c r="BE17">
        <f t="shared" si="14"/>
        <v>2</v>
      </c>
      <c r="BF17">
        <f t="shared" si="14"/>
        <v>3</v>
      </c>
      <c r="BG17">
        <f t="shared" si="14"/>
        <v>4</v>
      </c>
      <c r="BH17">
        <f t="shared" si="14"/>
        <v>5</v>
      </c>
      <c r="BI17">
        <f t="shared" si="14"/>
        <v>6</v>
      </c>
      <c r="BJ17">
        <f t="shared" si="14"/>
        <v>7</v>
      </c>
      <c r="BK17">
        <f t="shared" si="14"/>
        <v>1</v>
      </c>
      <c r="BL17">
        <f t="shared" si="14"/>
        <v>2</v>
      </c>
      <c r="BM17">
        <f t="shared" si="14"/>
        <v>3</v>
      </c>
      <c r="BN17">
        <f t="shared" si="14"/>
        <v>4</v>
      </c>
      <c r="BO17">
        <f t="shared" si="14"/>
        <v>5</v>
      </c>
      <c r="BP17">
        <f t="shared" si="14"/>
        <v>6</v>
      </c>
      <c r="BQ17">
        <f t="shared" si="14"/>
        <v>7</v>
      </c>
      <c r="BR17">
        <f t="shared" si="14"/>
        <v>1</v>
      </c>
      <c r="BS17">
        <f t="shared" si="14"/>
        <v>2</v>
      </c>
      <c r="BT17">
        <f t="shared" si="14"/>
        <v>3</v>
      </c>
      <c r="BU17">
        <f t="shared" si="14"/>
        <v>4</v>
      </c>
      <c r="BV17">
        <f t="shared" si="14"/>
        <v>5</v>
      </c>
      <c r="BW17">
        <f t="shared" si="14"/>
        <v>6</v>
      </c>
      <c r="BX17">
        <f t="shared" si="14"/>
        <v>7</v>
      </c>
      <c r="BY17">
        <f t="shared" si="14"/>
        <v>1</v>
      </c>
      <c r="BZ17">
        <f t="shared" si="14"/>
        <v>2</v>
      </c>
    </row>
    <row r="18" spans="1:78" ht="20.25" customHeight="1" x14ac:dyDescent="0.15">
      <c r="A18" s="49"/>
      <c r="B18" s="52" t="s">
        <v>42</v>
      </c>
      <c r="C18" s="50" t="str">
        <f>IFERROR(IF(AP18&lt;($Y$157/100),"×","○"),"")</f>
        <v/>
      </c>
      <c r="D18" s="81" t="s">
        <v>24</v>
      </c>
      <c r="E18" s="82"/>
      <c r="F18" s="83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8"/>
      <c r="AL18" s="88" t="s">
        <v>21</v>
      </c>
      <c r="AM18" s="89"/>
      <c r="AN18" s="89"/>
      <c r="AO18" s="89"/>
      <c r="AP18" s="79" t="e">
        <f t="shared" ref="AP18" si="15">AP17/AP16</f>
        <v>#DIV/0!</v>
      </c>
      <c r="AQ18" s="80"/>
      <c r="AR18">
        <f>IF(C18="×",1,0)</f>
        <v>0</v>
      </c>
    </row>
    <row r="19" spans="1:78" ht="20.25" customHeight="1" thickBot="1" x14ac:dyDescent="0.2">
      <c r="A19" s="54"/>
      <c r="B19" s="53" t="s">
        <v>43</v>
      </c>
      <c r="C19" s="51" t="str">
        <f>IF(AP19=0,"",IF(AP17&lt;AP19,"×","○"))</f>
        <v/>
      </c>
      <c r="D19" s="97" t="s">
        <v>25</v>
      </c>
      <c r="E19" s="98"/>
      <c r="F19" s="99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2"/>
      <c r="AL19" s="84" t="s">
        <v>33</v>
      </c>
      <c r="AM19" s="85"/>
      <c r="AN19" s="85"/>
      <c r="AO19" s="85"/>
      <c r="AP19" s="120">
        <f>COUNTIFS(G17:AK17,7,G19:AK19,"作")+COUNTIFS(G17:AK17,7,G19:AK19,"天")+COUNTIFS(G17:AK17,7,G19:AK19,"閉")+COUNTIFS(G17:AK17,1,G19:AK19,"作")+COUNTIFS(G17:AK17,1,G19:AK19,"天")+COUNTIFS(G17:AK17,1,G19:AK19,"閉")</f>
        <v>0</v>
      </c>
      <c r="AQ19" s="121"/>
      <c r="AR19">
        <f>IF(C19="×",1,0)</f>
        <v>0</v>
      </c>
      <c r="AS19">
        <f>IF(A16="","",IF(AR18=0,0,IF(AR19=0,0,1)))</f>
        <v>0</v>
      </c>
    </row>
    <row r="20" spans="1:78" ht="20.25" customHeight="1" x14ac:dyDescent="0.15">
      <c r="A20" s="73" t="str">
        <f>IF($E$5&lt;AV20,"",TEXT(EDATE($E$4,3),"ggge年m月"))</f>
        <v>令和6年7月</v>
      </c>
      <c r="B20" s="74"/>
      <c r="C20" s="75"/>
      <c r="D20" s="92" t="s">
        <v>7</v>
      </c>
      <c r="E20" s="93"/>
      <c r="F20" s="94"/>
      <c r="G20" s="5">
        <f>IF($E$4&gt;AV20,"",IF($E$5&lt;AV20,"",DAY(AV20)))</f>
        <v>1</v>
      </c>
      <c r="H20" s="5">
        <f>IF($E$4&gt;AW20,"",IF($E$5&lt;AW20,"",DAY(AW20)))</f>
        <v>2</v>
      </c>
      <c r="I20" s="5">
        <f t="shared" ref="I20:AH20" si="16">IF($E$4&gt;AX20,"",IF($E$5&lt;AX20,"",DAY(AX20)))</f>
        <v>3</v>
      </c>
      <c r="J20" s="5">
        <f t="shared" si="16"/>
        <v>4</v>
      </c>
      <c r="K20" s="5">
        <f t="shared" si="16"/>
        <v>5</v>
      </c>
      <c r="L20" s="41">
        <f t="shared" si="16"/>
        <v>6</v>
      </c>
      <c r="M20" s="41">
        <f t="shared" si="16"/>
        <v>7</v>
      </c>
      <c r="N20" s="16">
        <f t="shared" si="16"/>
        <v>8</v>
      </c>
      <c r="O20" s="16">
        <f t="shared" si="16"/>
        <v>9</v>
      </c>
      <c r="P20" s="16">
        <f t="shared" si="16"/>
        <v>10</v>
      </c>
      <c r="Q20" s="16">
        <f t="shared" si="16"/>
        <v>11</v>
      </c>
      <c r="R20" s="16">
        <f t="shared" si="16"/>
        <v>12</v>
      </c>
      <c r="S20" s="41">
        <f t="shared" si="16"/>
        <v>13</v>
      </c>
      <c r="T20" s="41">
        <f t="shared" si="16"/>
        <v>14</v>
      </c>
      <c r="U20" s="16">
        <f t="shared" si="16"/>
        <v>15</v>
      </c>
      <c r="V20" s="16">
        <f t="shared" si="16"/>
        <v>16</v>
      </c>
      <c r="W20" s="16">
        <f t="shared" si="16"/>
        <v>17</v>
      </c>
      <c r="X20" s="16">
        <f t="shared" si="16"/>
        <v>18</v>
      </c>
      <c r="Y20" s="16">
        <f t="shared" si="16"/>
        <v>19</v>
      </c>
      <c r="Z20" s="41">
        <f t="shared" si="16"/>
        <v>20</v>
      </c>
      <c r="AA20" s="41">
        <f t="shared" si="16"/>
        <v>21</v>
      </c>
      <c r="AB20" s="16">
        <f t="shared" si="16"/>
        <v>22</v>
      </c>
      <c r="AC20" s="16">
        <f t="shared" si="16"/>
        <v>23</v>
      </c>
      <c r="AD20" s="16">
        <f t="shared" si="16"/>
        <v>24</v>
      </c>
      <c r="AE20" s="16">
        <f t="shared" si="16"/>
        <v>25</v>
      </c>
      <c r="AF20" s="16">
        <f t="shared" si="16"/>
        <v>26</v>
      </c>
      <c r="AG20" s="41">
        <f t="shared" si="16"/>
        <v>27</v>
      </c>
      <c r="AH20" s="41">
        <f t="shared" si="16"/>
        <v>28</v>
      </c>
      <c r="AI20" s="41">
        <f>IF($E$4&gt;BX20,"",IF($E$5&lt;BX20,"",IF(MONTH(BW20)&lt;&gt;MONTH(BX20),"",DAY(BX20))))</f>
        <v>29</v>
      </c>
      <c r="AJ20" s="5">
        <f>IF($E$4&gt;BY20,"",IF($E$5&lt;BY20,"",IF(MONTH(BW20)&lt;&gt;MONTH(BY20),"",DAY(BY20))))</f>
        <v>30</v>
      </c>
      <c r="AK20" s="13">
        <f>IF($E$4&gt;BZ20,"",IF($E$5&lt;BZ20,"",IF(MONTH(BW20)&lt;&gt;MONTH(BZ20),"",DAY(BZ20))))</f>
        <v>31</v>
      </c>
      <c r="AL20" s="88" t="s">
        <v>11</v>
      </c>
      <c r="AM20" s="89"/>
      <c r="AN20" s="89"/>
      <c r="AO20" s="89"/>
      <c r="AP20" s="95">
        <f>COUNTIF(G22:AK22,"工")+COUNTIF(G22:AK22,"休")+COUNTIFS(G22:AK22,"外",G23:AK23,"作")+COUNTIFS(G22:AK22,"外",G23:AK23,"天")+COUNTIFS(G22:AK22,"外",G23:AK23,"閉")</f>
        <v>0</v>
      </c>
      <c r="AQ20" s="96"/>
      <c r="AU20" s="42"/>
      <c r="AV20" s="45">
        <f>EDATE(AV16,1)</f>
        <v>45474</v>
      </c>
      <c r="AW20" s="45">
        <f>AV20+1</f>
        <v>45475</v>
      </c>
      <c r="AX20" s="45">
        <f t="shared" ref="AX20:BZ20" si="17">AW20+1</f>
        <v>45476</v>
      </c>
      <c r="AY20" s="45">
        <f t="shared" si="17"/>
        <v>45477</v>
      </c>
      <c r="AZ20" s="45">
        <f t="shared" si="17"/>
        <v>45478</v>
      </c>
      <c r="BA20" s="45">
        <f t="shared" si="17"/>
        <v>45479</v>
      </c>
      <c r="BB20" s="45">
        <f t="shared" si="17"/>
        <v>45480</v>
      </c>
      <c r="BC20" s="45">
        <f t="shared" si="17"/>
        <v>45481</v>
      </c>
      <c r="BD20" s="45">
        <f t="shared" si="17"/>
        <v>45482</v>
      </c>
      <c r="BE20" s="45">
        <f t="shared" si="17"/>
        <v>45483</v>
      </c>
      <c r="BF20" s="45">
        <f t="shared" si="17"/>
        <v>45484</v>
      </c>
      <c r="BG20" s="45">
        <f t="shared" si="17"/>
        <v>45485</v>
      </c>
      <c r="BH20" s="45">
        <f t="shared" si="17"/>
        <v>45486</v>
      </c>
      <c r="BI20" s="45">
        <f t="shared" si="17"/>
        <v>45487</v>
      </c>
      <c r="BJ20" s="45">
        <f t="shared" si="17"/>
        <v>45488</v>
      </c>
      <c r="BK20" s="45">
        <f t="shared" si="17"/>
        <v>45489</v>
      </c>
      <c r="BL20" s="45">
        <f t="shared" si="17"/>
        <v>45490</v>
      </c>
      <c r="BM20" s="45">
        <f t="shared" si="17"/>
        <v>45491</v>
      </c>
      <c r="BN20" s="45">
        <f t="shared" si="17"/>
        <v>45492</v>
      </c>
      <c r="BO20" s="45">
        <f t="shared" si="17"/>
        <v>45493</v>
      </c>
      <c r="BP20" s="45">
        <f t="shared" si="17"/>
        <v>45494</v>
      </c>
      <c r="BQ20" s="45">
        <f t="shared" si="17"/>
        <v>45495</v>
      </c>
      <c r="BR20" s="45">
        <f t="shared" si="17"/>
        <v>45496</v>
      </c>
      <c r="BS20" s="45">
        <f t="shared" si="17"/>
        <v>45497</v>
      </c>
      <c r="BT20" s="45">
        <f t="shared" si="17"/>
        <v>45498</v>
      </c>
      <c r="BU20" s="45">
        <f t="shared" si="17"/>
        <v>45499</v>
      </c>
      <c r="BV20" s="45">
        <f t="shared" si="17"/>
        <v>45500</v>
      </c>
      <c r="BW20" s="45">
        <f t="shared" si="17"/>
        <v>45501</v>
      </c>
      <c r="BX20" s="45">
        <f t="shared" si="17"/>
        <v>45502</v>
      </c>
      <c r="BY20" s="45">
        <f t="shared" si="17"/>
        <v>45503</v>
      </c>
      <c r="BZ20" s="45">
        <f t="shared" si="17"/>
        <v>45504</v>
      </c>
    </row>
    <row r="21" spans="1:78" ht="20.25" customHeight="1" x14ac:dyDescent="0.15">
      <c r="A21" s="76"/>
      <c r="B21" s="77"/>
      <c r="C21" s="78"/>
      <c r="D21" s="81" t="s">
        <v>6</v>
      </c>
      <c r="E21" s="82"/>
      <c r="F21" s="83"/>
      <c r="G21" s="43">
        <f>IF(G20="","",WEEKDAY(AV20))</f>
        <v>2</v>
      </c>
      <c r="H21" s="43">
        <f t="shared" ref="H21:AK21" si="18">IF(H20="","",WEEKDAY(AW20))</f>
        <v>3</v>
      </c>
      <c r="I21" s="43">
        <f t="shared" si="18"/>
        <v>4</v>
      </c>
      <c r="J21" s="43">
        <f t="shared" si="18"/>
        <v>5</v>
      </c>
      <c r="K21" s="43">
        <f t="shared" si="18"/>
        <v>6</v>
      </c>
      <c r="L21" s="47">
        <f t="shared" si="18"/>
        <v>7</v>
      </c>
      <c r="M21" s="47">
        <f t="shared" si="18"/>
        <v>1</v>
      </c>
      <c r="N21" s="43">
        <f t="shared" si="18"/>
        <v>2</v>
      </c>
      <c r="O21" s="43">
        <f t="shared" si="18"/>
        <v>3</v>
      </c>
      <c r="P21" s="43">
        <f t="shared" si="18"/>
        <v>4</v>
      </c>
      <c r="Q21" s="43">
        <f t="shared" si="18"/>
        <v>5</v>
      </c>
      <c r="R21" s="43">
        <f t="shared" si="18"/>
        <v>6</v>
      </c>
      <c r="S21" s="47">
        <f t="shared" si="18"/>
        <v>7</v>
      </c>
      <c r="T21" s="47">
        <f t="shared" si="18"/>
        <v>1</v>
      </c>
      <c r="U21" s="43">
        <f t="shared" si="18"/>
        <v>2</v>
      </c>
      <c r="V21" s="43">
        <f t="shared" si="18"/>
        <v>3</v>
      </c>
      <c r="W21" s="43">
        <f t="shared" si="18"/>
        <v>4</v>
      </c>
      <c r="X21" s="43">
        <f t="shared" si="18"/>
        <v>5</v>
      </c>
      <c r="Y21" s="43">
        <f t="shared" si="18"/>
        <v>6</v>
      </c>
      <c r="Z21" s="47">
        <f t="shared" si="18"/>
        <v>7</v>
      </c>
      <c r="AA21" s="47">
        <f t="shared" si="18"/>
        <v>1</v>
      </c>
      <c r="AB21" s="43">
        <f t="shared" si="18"/>
        <v>2</v>
      </c>
      <c r="AC21" s="43">
        <f t="shared" si="18"/>
        <v>3</v>
      </c>
      <c r="AD21" s="43">
        <f t="shared" si="18"/>
        <v>4</v>
      </c>
      <c r="AE21" s="43">
        <f t="shared" si="18"/>
        <v>5</v>
      </c>
      <c r="AF21" s="43">
        <f t="shared" si="18"/>
        <v>6</v>
      </c>
      <c r="AG21" s="47">
        <f t="shared" si="18"/>
        <v>7</v>
      </c>
      <c r="AH21" s="47">
        <f t="shared" si="18"/>
        <v>1</v>
      </c>
      <c r="AI21" s="47">
        <f t="shared" si="18"/>
        <v>2</v>
      </c>
      <c r="AJ21" s="43">
        <f t="shared" si="18"/>
        <v>3</v>
      </c>
      <c r="AK21" s="46">
        <f t="shared" si="18"/>
        <v>4</v>
      </c>
      <c r="AL21" s="88" t="s">
        <v>8</v>
      </c>
      <c r="AM21" s="89"/>
      <c r="AN21" s="89"/>
      <c r="AO21" s="89"/>
      <c r="AP21" s="90">
        <f t="shared" ref="AP21" si="19">COUNTIF(G23:AK23,"閉")+COUNTIF(G23:AK23,"天")</f>
        <v>0</v>
      </c>
      <c r="AQ21" s="91"/>
      <c r="AV21">
        <f>WEEKDAY(AV20)</f>
        <v>2</v>
      </c>
      <c r="AW21">
        <f>WEEKDAY(AW20)</f>
        <v>3</v>
      </c>
      <c r="AX21">
        <f t="shared" ref="AX21:BZ21" si="20">WEEKDAY(AX20)</f>
        <v>4</v>
      </c>
      <c r="AY21">
        <f t="shared" si="20"/>
        <v>5</v>
      </c>
      <c r="AZ21">
        <f t="shared" si="20"/>
        <v>6</v>
      </c>
      <c r="BA21">
        <f t="shared" si="20"/>
        <v>7</v>
      </c>
      <c r="BB21">
        <f t="shared" si="20"/>
        <v>1</v>
      </c>
      <c r="BC21">
        <f t="shared" si="20"/>
        <v>2</v>
      </c>
      <c r="BD21">
        <f t="shared" si="20"/>
        <v>3</v>
      </c>
      <c r="BE21">
        <f t="shared" si="20"/>
        <v>4</v>
      </c>
      <c r="BF21">
        <f t="shared" si="20"/>
        <v>5</v>
      </c>
      <c r="BG21">
        <f t="shared" si="20"/>
        <v>6</v>
      </c>
      <c r="BH21">
        <f t="shared" si="20"/>
        <v>7</v>
      </c>
      <c r="BI21">
        <f t="shared" si="20"/>
        <v>1</v>
      </c>
      <c r="BJ21">
        <f t="shared" si="20"/>
        <v>2</v>
      </c>
      <c r="BK21">
        <f t="shared" si="20"/>
        <v>3</v>
      </c>
      <c r="BL21">
        <f t="shared" si="20"/>
        <v>4</v>
      </c>
      <c r="BM21">
        <f t="shared" si="20"/>
        <v>5</v>
      </c>
      <c r="BN21">
        <f t="shared" si="20"/>
        <v>6</v>
      </c>
      <c r="BO21">
        <f t="shared" si="20"/>
        <v>7</v>
      </c>
      <c r="BP21">
        <f t="shared" si="20"/>
        <v>1</v>
      </c>
      <c r="BQ21">
        <f t="shared" si="20"/>
        <v>2</v>
      </c>
      <c r="BR21">
        <f t="shared" si="20"/>
        <v>3</v>
      </c>
      <c r="BS21">
        <f t="shared" si="20"/>
        <v>4</v>
      </c>
      <c r="BT21">
        <f t="shared" si="20"/>
        <v>5</v>
      </c>
      <c r="BU21">
        <f t="shared" si="20"/>
        <v>6</v>
      </c>
      <c r="BV21">
        <f t="shared" si="20"/>
        <v>7</v>
      </c>
      <c r="BW21">
        <f t="shared" si="20"/>
        <v>1</v>
      </c>
      <c r="BX21">
        <f t="shared" si="20"/>
        <v>2</v>
      </c>
      <c r="BY21">
        <f t="shared" si="20"/>
        <v>3</v>
      </c>
      <c r="BZ21">
        <f t="shared" si="20"/>
        <v>4</v>
      </c>
    </row>
    <row r="22" spans="1:78" ht="20.25" customHeight="1" x14ac:dyDescent="0.15">
      <c r="A22" s="49"/>
      <c r="B22" s="52" t="s">
        <v>42</v>
      </c>
      <c r="C22" s="50" t="str">
        <f>IFERROR(IF(AP22&lt;($Y$157/100),"×","○"),"")</f>
        <v/>
      </c>
      <c r="D22" s="81" t="s">
        <v>24</v>
      </c>
      <c r="E22" s="82"/>
      <c r="F22" s="83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8"/>
      <c r="AL22" s="88" t="s">
        <v>21</v>
      </c>
      <c r="AM22" s="89"/>
      <c r="AN22" s="89"/>
      <c r="AO22" s="89"/>
      <c r="AP22" s="79" t="e">
        <f t="shared" ref="AP22" si="21">AP21/AP20</f>
        <v>#DIV/0!</v>
      </c>
      <c r="AQ22" s="80"/>
      <c r="AR22">
        <f>IF(C22="×",1,0)</f>
        <v>0</v>
      </c>
    </row>
    <row r="23" spans="1:78" ht="20.25" customHeight="1" thickBot="1" x14ac:dyDescent="0.2">
      <c r="A23" s="54"/>
      <c r="B23" s="53" t="s">
        <v>43</v>
      </c>
      <c r="C23" s="51" t="str">
        <f>IF(AP23=0,"",IF(AP21&lt;AP23,"×","○"))</f>
        <v/>
      </c>
      <c r="D23" s="97" t="s">
        <v>25</v>
      </c>
      <c r="E23" s="98"/>
      <c r="F23" s="99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  <c r="AL23" s="84" t="s">
        <v>33</v>
      </c>
      <c r="AM23" s="85"/>
      <c r="AN23" s="85"/>
      <c r="AO23" s="85"/>
      <c r="AP23" s="120">
        <f>COUNTIFS(G21:AK21,7,G23:AK23,"作")+COUNTIFS(G21:AK21,7,G23:AK23,"天")+COUNTIFS(G21:AK21,7,G23:AK23,"閉")+COUNTIFS(G21:AK21,1,G23:AK23,"作")+COUNTIFS(G21:AK21,1,G23:AK23,"天")+COUNTIFS(G21:AK21,1,G23:AK23,"閉")</f>
        <v>0</v>
      </c>
      <c r="AQ23" s="121"/>
      <c r="AR23">
        <f>IF(C23="×",1,0)</f>
        <v>0</v>
      </c>
      <c r="AS23">
        <f>IF(A20="","",IF(AR22=0,0,IF(AR23=0,0,1)))</f>
        <v>0</v>
      </c>
    </row>
    <row r="24" spans="1:78" ht="20.25" customHeight="1" x14ac:dyDescent="0.15">
      <c r="A24" s="73" t="str">
        <f>IF($E$5&lt;AV24,"",TEXT(EDATE($E$4,4),"ggge年m月"))</f>
        <v>令和6年8月</v>
      </c>
      <c r="B24" s="74"/>
      <c r="C24" s="75"/>
      <c r="D24" s="92" t="s">
        <v>7</v>
      </c>
      <c r="E24" s="93"/>
      <c r="F24" s="94"/>
      <c r="G24" s="5">
        <f>IF($E$4&gt;AV24,"",IF($E$5&lt;AV24,"",DAY(AV24)))</f>
        <v>1</v>
      </c>
      <c r="H24" s="5">
        <f>IF($E$4&gt;AW24,"",IF($E$5&lt;AW24,"",DAY(AW24)))</f>
        <v>2</v>
      </c>
      <c r="I24" s="5">
        <f t="shared" ref="I24:AH24" si="22">IF($E$4&gt;AX24,"",IF($E$5&lt;AX24,"",DAY(AX24)))</f>
        <v>3</v>
      </c>
      <c r="J24" s="5">
        <f t="shared" si="22"/>
        <v>4</v>
      </c>
      <c r="K24" s="5">
        <f t="shared" si="22"/>
        <v>5</v>
      </c>
      <c r="L24" s="41">
        <f t="shared" si="22"/>
        <v>6</v>
      </c>
      <c r="M24" s="41">
        <f t="shared" si="22"/>
        <v>7</v>
      </c>
      <c r="N24" s="16">
        <f t="shared" si="22"/>
        <v>8</v>
      </c>
      <c r="O24" s="16">
        <f t="shared" si="22"/>
        <v>9</v>
      </c>
      <c r="P24" s="16">
        <f t="shared" si="22"/>
        <v>10</v>
      </c>
      <c r="Q24" s="16">
        <f t="shared" si="22"/>
        <v>11</v>
      </c>
      <c r="R24" s="16">
        <f t="shared" si="22"/>
        <v>12</v>
      </c>
      <c r="S24" s="41">
        <f t="shared" si="22"/>
        <v>13</v>
      </c>
      <c r="T24" s="41">
        <f t="shared" si="22"/>
        <v>14</v>
      </c>
      <c r="U24" s="16">
        <f t="shared" si="22"/>
        <v>15</v>
      </c>
      <c r="V24" s="16">
        <f t="shared" si="22"/>
        <v>16</v>
      </c>
      <c r="W24" s="16">
        <f t="shared" si="22"/>
        <v>17</v>
      </c>
      <c r="X24" s="16">
        <f t="shared" si="22"/>
        <v>18</v>
      </c>
      <c r="Y24" s="16">
        <f t="shared" si="22"/>
        <v>19</v>
      </c>
      <c r="Z24" s="41">
        <f t="shared" si="22"/>
        <v>20</v>
      </c>
      <c r="AA24" s="41">
        <f t="shared" si="22"/>
        <v>21</v>
      </c>
      <c r="AB24" s="16">
        <f t="shared" si="22"/>
        <v>22</v>
      </c>
      <c r="AC24" s="16">
        <f t="shared" si="22"/>
        <v>23</v>
      </c>
      <c r="AD24" s="16">
        <f t="shared" si="22"/>
        <v>24</v>
      </c>
      <c r="AE24" s="16">
        <f t="shared" si="22"/>
        <v>25</v>
      </c>
      <c r="AF24" s="16">
        <f t="shared" si="22"/>
        <v>26</v>
      </c>
      <c r="AG24" s="41">
        <f t="shared" si="22"/>
        <v>27</v>
      </c>
      <c r="AH24" s="41">
        <f t="shared" si="22"/>
        <v>28</v>
      </c>
      <c r="AI24" s="41">
        <f>IF($E$4&gt;BX24,"",IF($E$5&lt;BX24,"",IF(MONTH(BW24)&lt;&gt;MONTH(BX24),"",DAY(BX24))))</f>
        <v>29</v>
      </c>
      <c r="AJ24" s="5">
        <f>IF($E$4&gt;BY24,"",IF($E$5&lt;BY24,"",IF(MONTH(BW24)&lt;&gt;MONTH(BY24),"",DAY(BY24))))</f>
        <v>30</v>
      </c>
      <c r="AK24" s="13">
        <f>IF($E$4&gt;BZ24,"",IF($E$5&lt;BZ24,"",IF(MONTH(BW24)&lt;&gt;MONTH(BZ24),"",DAY(BZ24))))</f>
        <v>31</v>
      </c>
      <c r="AL24" s="88" t="s">
        <v>11</v>
      </c>
      <c r="AM24" s="89"/>
      <c r="AN24" s="89"/>
      <c r="AO24" s="89"/>
      <c r="AP24" s="95">
        <f>COUNTIF(G26:AK26,"工")+COUNTIF(G26:AK26,"休")+COUNTIFS(G26:AK26,"外",G27:AK27,"作")+COUNTIFS(G26:AK26,"外",G27:AK27,"天")+COUNTIFS(G26:AK26,"外",G27:AK27,"閉")</f>
        <v>0</v>
      </c>
      <c r="AQ24" s="96"/>
      <c r="AU24" s="42"/>
      <c r="AV24" s="45">
        <f>EDATE(AV20,1)</f>
        <v>45505</v>
      </c>
      <c r="AW24" s="45">
        <f>AV24+1</f>
        <v>45506</v>
      </c>
      <c r="AX24" s="45">
        <f t="shared" ref="AX24:BZ24" si="23">AW24+1</f>
        <v>45507</v>
      </c>
      <c r="AY24" s="45">
        <f t="shared" si="23"/>
        <v>45508</v>
      </c>
      <c r="AZ24" s="45">
        <f t="shared" si="23"/>
        <v>45509</v>
      </c>
      <c r="BA24" s="45">
        <f t="shared" si="23"/>
        <v>45510</v>
      </c>
      <c r="BB24" s="45">
        <f t="shared" si="23"/>
        <v>45511</v>
      </c>
      <c r="BC24" s="45">
        <f t="shared" si="23"/>
        <v>45512</v>
      </c>
      <c r="BD24" s="45">
        <f t="shared" si="23"/>
        <v>45513</v>
      </c>
      <c r="BE24" s="45">
        <f t="shared" si="23"/>
        <v>45514</v>
      </c>
      <c r="BF24" s="45">
        <f t="shared" si="23"/>
        <v>45515</v>
      </c>
      <c r="BG24" s="45">
        <f t="shared" si="23"/>
        <v>45516</v>
      </c>
      <c r="BH24" s="45">
        <f t="shared" si="23"/>
        <v>45517</v>
      </c>
      <c r="BI24" s="45">
        <f t="shared" si="23"/>
        <v>45518</v>
      </c>
      <c r="BJ24" s="45">
        <f t="shared" si="23"/>
        <v>45519</v>
      </c>
      <c r="BK24" s="45">
        <f t="shared" si="23"/>
        <v>45520</v>
      </c>
      <c r="BL24" s="45">
        <f t="shared" si="23"/>
        <v>45521</v>
      </c>
      <c r="BM24" s="45">
        <f t="shared" si="23"/>
        <v>45522</v>
      </c>
      <c r="BN24" s="45">
        <f t="shared" si="23"/>
        <v>45523</v>
      </c>
      <c r="BO24" s="45">
        <f t="shared" si="23"/>
        <v>45524</v>
      </c>
      <c r="BP24" s="45">
        <f t="shared" si="23"/>
        <v>45525</v>
      </c>
      <c r="BQ24" s="45">
        <f t="shared" si="23"/>
        <v>45526</v>
      </c>
      <c r="BR24" s="45">
        <f t="shared" si="23"/>
        <v>45527</v>
      </c>
      <c r="BS24" s="45">
        <f t="shared" si="23"/>
        <v>45528</v>
      </c>
      <c r="BT24" s="45">
        <f t="shared" si="23"/>
        <v>45529</v>
      </c>
      <c r="BU24" s="45">
        <f t="shared" si="23"/>
        <v>45530</v>
      </c>
      <c r="BV24" s="45">
        <f t="shared" si="23"/>
        <v>45531</v>
      </c>
      <c r="BW24" s="45">
        <f t="shared" si="23"/>
        <v>45532</v>
      </c>
      <c r="BX24" s="45">
        <f t="shared" si="23"/>
        <v>45533</v>
      </c>
      <c r="BY24" s="45">
        <f t="shared" si="23"/>
        <v>45534</v>
      </c>
      <c r="BZ24" s="45">
        <f t="shared" si="23"/>
        <v>45535</v>
      </c>
    </row>
    <row r="25" spans="1:78" ht="20.25" customHeight="1" x14ac:dyDescent="0.15">
      <c r="A25" s="76"/>
      <c r="B25" s="77"/>
      <c r="C25" s="78"/>
      <c r="D25" s="81" t="s">
        <v>6</v>
      </c>
      <c r="E25" s="82"/>
      <c r="F25" s="83"/>
      <c r="G25" s="43">
        <f>IF(G24="","",WEEKDAY(AV24))</f>
        <v>5</v>
      </c>
      <c r="H25" s="43">
        <f t="shared" ref="H25:AK25" si="24">IF(H24="","",WEEKDAY(AW24))</f>
        <v>6</v>
      </c>
      <c r="I25" s="43">
        <f t="shared" si="24"/>
        <v>7</v>
      </c>
      <c r="J25" s="43">
        <f t="shared" si="24"/>
        <v>1</v>
      </c>
      <c r="K25" s="43">
        <f t="shared" si="24"/>
        <v>2</v>
      </c>
      <c r="L25" s="47">
        <f t="shared" si="24"/>
        <v>3</v>
      </c>
      <c r="M25" s="47">
        <f t="shared" si="24"/>
        <v>4</v>
      </c>
      <c r="N25" s="43">
        <f t="shared" si="24"/>
        <v>5</v>
      </c>
      <c r="O25" s="43">
        <f t="shared" si="24"/>
        <v>6</v>
      </c>
      <c r="P25" s="43">
        <f t="shared" si="24"/>
        <v>7</v>
      </c>
      <c r="Q25" s="43">
        <f t="shared" si="24"/>
        <v>1</v>
      </c>
      <c r="R25" s="43">
        <f t="shared" si="24"/>
        <v>2</v>
      </c>
      <c r="S25" s="47">
        <f t="shared" si="24"/>
        <v>3</v>
      </c>
      <c r="T25" s="47">
        <f t="shared" si="24"/>
        <v>4</v>
      </c>
      <c r="U25" s="43">
        <f t="shared" si="24"/>
        <v>5</v>
      </c>
      <c r="V25" s="43">
        <f t="shared" si="24"/>
        <v>6</v>
      </c>
      <c r="W25" s="43">
        <f t="shared" si="24"/>
        <v>7</v>
      </c>
      <c r="X25" s="43">
        <f t="shared" si="24"/>
        <v>1</v>
      </c>
      <c r="Y25" s="43">
        <f t="shared" si="24"/>
        <v>2</v>
      </c>
      <c r="Z25" s="47">
        <f t="shared" si="24"/>
        <v>3</v>
      </c>
      <c r="AA25" s="47">
        <f t="shared" si="24"/>
        <v>4</v>
      </c>
      <c r="AB25" s="43">
        <f t="shared" si="24"/>
        <v>5</v>
      </c>
      <c r="AC25" s="43">
        <f t="shared" si="24"/>
        <v>6</v>
      </c>
      <c r="AD25" s="43">
        <f t="shared" si="24"/>
        <v>7</v>
      </c>
      <c r="AE25" s="43">
        <f t="shared" si="24"/>
        <v>1</v>
      </c>
      <c r="AF25" s="43">
        <f t="shared" si="24"/>
        <v>2</v>
      </c>
      <c r="AG25" s="47">
        <f t="shared" si="24"/>
        <v>3</v>
      </c>
      <c r="AH25" s="47">
        <f t="shared" si="24"/>
        <v>4</v>
      </c>
      <c r="AI25" s="47">
        <f t="shared" si="24"/>
        <v>5</v>
      </c>
      <c r="AJ25" s="43">
        <f t="shared" si="24"/>
        <v>6</v>
      </c>
      <c r="AK25" s="46">
        <f t="shared" si="24"/>
        <v>7</v>
      </c>
      <c r="AL25" s="88" t="s">
        <v>8</v>
      </c>
      <c r="AM25" s="89"/>
      <c r="AN25" s="89"/>
      <c r="AO25" s="89"/>
      <c r="AP25" s="90">
        <f t="shared" ref="AP25" si="25">COUNTIF(G27:AK27,"閉")+COUNTIF(G27:AK27,"天")</f>
        <v>0</v>
      </c>
      <c r="AQ25" s="91"/>
      <c r="AV25">
        <f>WEEKDAY(AV24)</f>
        <v>5</v>
      </c>
      <c r="AW25">
        <f>WEEKDAY(AW24)</f>
        <v>6</v>
      </c>
      <c r="AX25">
        <f t="shared" ref="AX25:BZ25" si="26">WEEKDAY(AX24)</f>
        <v>7</v>
      </c>
      <c r="AY25">
        <f t="shared" si="26"/>
        <v>1</v>
      </c>
      <c r="AZ25">
        <f t="shared" si="26"/>
        <v>2</v>
      </c>
      <c r="BA25">
        <f t="shared" si="26"/>
        <v>3</v>
      </c>
      <c r="BB25">
        <f t="shared" si="26"/>
        <v>4</v>
      </c>
      <c r="BC25">
        <f t="shared" si="26"/>
        <v>5</v>
      </c>
      <c r="BD25">
        <f t="shared" si="26"/>
        <v>6</v>
      </c>
      <c r="BE25">
        <f t="shared" si="26"/>
        <v>7</v>
      </c>
      <c r="BF25">
        <f t="shared" si="26"/>
        <v>1</v>
      </c>
      <c r="BG25">
        <f t="shared" si="26"/>
        <v>2</v>
      </c>
      <c r="BH25">
        <f t="shared" si="26"/>
        <v>3</v>
      </c>
      <c r="BI25">
        <f t="shared" si="26"/>
        <v>4</v>
      </c>
      <c r="BJ25">
        <f t="shared" si="26"/>
        <v>5</v>
      </c>
      <c r="BK25">
        <f t="shared" si="26"/>
        <v>6</v>
      </c>
      <c r="BL25">
        <f t="shared" si="26"/>
        <v>7</v>
      </c>
      <c r="BM25">
        <f t="shared" si="26"/>
        <v>1</v>
      </c>
      <c r="BN25">
        <f t="shared" si="26"/>
        <v>2</v>
      </c>
      <c r="BO25">
        <f t="shared" si="26"/>
        <v>3</v>
      </c>
      <c r="BP25">
        <f t="shared" si="26"/>
        <v>4</v>
      </c>
      <c r="BQ25">
        <f t="shared" si="26"/>
        <v>5</v>
      </c>
      <c r="BR25">
        <f t="shared" si="26"/>
        <v>6</v>
      </c>
      <c r="BS25">
        <f t="shared" si="26"/>
        <v>7</v>
      </c>
      <c r="BT25">
        <f t="shared" si="26"/>
        <v>1</v>
      </c>
      <c r="BU25">
        <f t="shared" si="26"/>
        <v>2</v>
      </c>
      <c r="BV25">
        <f t="shared" si="26"/>
        <v>3</v>
      </c>
      <c r="BW25">
        <f t="shared" si="26"/>
        <v>4</v>
      </c>
      <c r="BX25">
        <f t="shared" si="26"/>
        <v>5</v>
      </c>
      <c r="BY25">
        <f t="shared" si="26"/>
        <v>6</v>
      </c>
      <c r="BZ25">
        <f t="shared" si="26"/>
        <v>7</v>
      </c>
    </row>
    <row r="26" spans="1:78" ht="20.25" customHeight="1" x14ac:dyDescent="0.15">
      <c r="A26" s="49"/>
      <c r="B26" s="52" t="s">
        <v>42</v>
      </c>
      <c r="C26" s="50" t="str">
        <f>IFERROR(IF(AP26&lt;($Y$157/100),"×","○"),"")</f>
        <v/>
      </c>
      <c r="D26" s="81" t="s">
        <v>24</v>
      </c>
      <c r="E26" s="82"/>
      <c r="F26" s="8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88" t="s">
        <v>21</v>
      </c>
      <c r="AM26" s="89"/>
      <c r="AN26" s="89"/>
      <c r="AO26" s="89"/>
      <c r="AP26" s="79" t="e">
        <f t="shared" ref="AP26" si="27">AP25/AP24</f>
        <v>#DIV/0!</v>
      </c>
      <c r="AQ26" s="80"/>
      <c r="AR26">
        <f>IF(C26="×",1,0)</f>
        <v>0</v>
      </c>
    </row>
    <row r="27" spans="1:78" ht="20.25" customHeight="1" thickBot="1" x14ac:dyDescent="0.2">
      <c r="A27" s="54"/>
      <c r="B27" s="53" t="s">
        <v>43</v>
      </c>
      <c r="C27" s="51" t="str">
        <f>IF(AP27=0,"",IF(AP25&lt;AP27,"×","○"))</f>
        <v/>
      </c>
      <c r="D27" s="97" t="s">
        <v>25</v>
      </c>
      <c r="E27" s="98"/>
      <c r="F27" s="9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1"/>
      <c r="AJ27" s="11"/>
      <c r="AK27" s="12"/>
      <c r="AL27" s="84" t="s">
        <v>33</v>
      </c>
      <c r="AM27" s="85"/>
      <c r="AN27" s="85"/>
      <c r="AO27" s="85"/>
      <c r="AP27" s="120">
        <f>COUNTIFS(G25:AK25,7,G27:AK27,"作")+COUNTIFS(G25:AK25,7,G27:AK27,"天")+COUNTIFS(G25:AK25,7,G27:AK27,"閉")+COUNTIFS(G25:AK25,1,G27:AK27,"作")+COUNTIFS(G25:AK25,1,G27:AK27,"天")+COUNTIFS(G25:AK25,1,G27:AK27,"閉")</f>
        <v>0</v>
      </c>
      <c r="AQ27" s="121"/>
      <c r="AR27">
        <f>IF(C27="×",1,0)</f>
        <v>0</v>
      </c>
      <c r="AS27">
        <f>IF(A24="","",IF(AR26=0,0,IF(AR27=0,0,1)))</f>
        <v>0</v>
      </c>
    </row>
    <row r="28" spans="1:78" ht="20.25" customHeight="1" x14ac:dyDescent="0.15">
      <c r="A28" s="73" t="str">
        <f>IF($E$5&lt;AV28,"",TEXT(EDATE($E$4,5),"ggge年m月"))</f>
        <v>令和6年9月</v>
      </c>
      <c r="B28" s="74"/>
      <c r="C28" s="75"/>
      <c r="D28" s="92" t="s">
        <v>7</v>
      </c>
      <c r="E28" s="93"/>
      <c r="F28" s="94"/>
      <c r="G28" s="5">
        <f>IF($E$4&gt;AV28,"",IF($E$5&lt;AV28,"",DAY(AV28)))</f>
        <v>1</v>
      </c>
      <c r="H28" s="5">
        <f>IF($E$4&gt;AW28,"",IF($E$5&lt;AW28,"",DAY(AW28)))</f>
        <v>2</v>
      </c>
      <c r="I28" s="5">
        <f t="shared" ref="I28:AH28" si="28">IF($E$4&gt;AX28,"",IF($E$5&lt;AX28,"",DAY(AX28)))</f>
        <v>3</v>
      </c>
      <c r="J28" s="5">
        <f t="shared" si="28"/>
        <v>4</v>
      </c>
      <c r="K28" s="5">
        <f t="shared" si="28"/>
        <v>5</v>
      </c>
      <c r="L28" s="41">
        <f t="shared" si="28"/>
        <v>6</v>
      </c>
      <c r="M28" s="41">
        <f t="shared" si="28"/>
        <v>7</v>
      </c>
      <c r="N28" s="16">
        <f t="shared" si="28"/>
        <v>8</v>
      </c>
      <c r="O28" s="16">
        <f t="shared" si="28"/>
        <v>9</v>
      </c>
      <c r="P28" s="16">
        <f t="shared" si="28"/>
        <v>10</v>
      </c>
      <c r="Q28" s="16">
        <f t="shared" si="28"/>
        <v>11</v>
      </c>
      <c r="R28" s="16">
        <f t="shared" si="28"/>
        <v>12</v>
      </c>
      <c r="S28" s="41">
        <f t="shared" si="28"/>
        <v>13</v>
      </c>
      <c r="T28" s="41">
        <f t="shared" si="28"/>
        <v>14</v>
      </c>
      <c r="U28" s="16">
        <f t="shared" si="28"/>
        <v>15</v>
      </c>
      <c r="V28" s="16">
        <f t="shared" si="28"/>
        <v>16</v>
      </c>
      <c r="W28" s="16">
        <f t="shared" si="28"/>
        <v>17</v>
      </c>
      <c r="X28" s="16">
        <f t="shared" si="28"/>
        <v>18</v>
      </c>
      <c r="Y28" s="16">
        <f t="shared" si="28"/>
        <v>19</v>
      </c>
      <c r="Z28" s="41">
        <f t="shared" si="28"/>
        <v>20</v>
      </c>
      <c r="AA28" s="41">
        <f t="shared" si="28"/>
        <v>21</v>
      </c>
      <c r="AB28" s="16">
        <f t="shared" si="28"/>
        <v>22</v>
      </c>
      <c r="AC28" s="16">
        <f t="shared" si="28"/>
        <v>23</v>
      </c>
      <c r="AD28" s="16">
        <f t="shared" si="28"/>
        <v>24</v>
      </c>
      <c r="AE28" s="16">
        <f t="shared" si="28"/>
        <v>25</v>
      </c>
      <c r="AF28" s="16">
        <f t="shared" si="28"/>
        <v>26</v>
      </c>
      <c r="AG28" s="41">
        <f t="shared" si="28"/>
        <v>27</v>
      </c>
      <c r="AH28" s="41">
        <f t="shared" si="28"/>
        <v>28</v>
      </c>
      <c r="AI28" s="41">
        <f>IF($E$4&gt;BX28,"",IF($E$5&lt;BX28,"",IF(MONTH(BW28)&lt;&gt;MONTH(BX28),"",DAY(BX28))))</f>
        <v>29</v>
      </c>
      <c r="AJ28" s="5">
        <f>IF($E$4&gt;BY28,"",IF($E$5&lt;BY28,"",IF(MONTH(BW28)&lt;&gt;MONTH(BY28),"",DAY(BY28))))</f>
        <v>30</v>
      </c>
      <c r="AK28" s="13" t="str">
        <f>IF($E$4&gt;BZ28,"",IF($E$5&lt;BZ28,"",IF(MONTH(BW28)&lt;&gt;MONTH(BZ28),"",DAY(BZ28))))</f>
        <v/>
      </c>
      <c r="AL28" s="88" t="s">
        <v>11</v>
      </c>
      <c r="AM28" s="89"/>
      <c r="AN28" s="89"/>
      <c r="AO28" s="89"/>
      <c r="AP28" s="95">
        <f>COUNTIF(G30:AK30,"工")+COUNTIF(G30:AK30,"休")+COUNTIFS(G30:AK30,"外",G31:AK31,"作")+COUNTIFS(G30:AK30,"外",G31:AK31,"天")+COUNTIFS(G30:AK30,"外",G31:AK31,"閉")</f>
        <v>0</v>
      </c>
      <c r="AQ28" s="96"/>
      <c r="AU28" s="42"/>
      <c r="AV28" s="45">
        <f>EDATE(AV24,1)</f>
        <v>45536</v>
      </c>
      <c r="AW28" s="45">
        <f>AV28+1</f>
        <v>45537</v>
      </c>
      <c r="AX28" s="45">
        <f t="shared" ref="AX28:BZ28" si="29">AW28+1</f>
        <v>45538</v>
      </c>
      <c r="AY28" s="45">
        <f t="shared" si="29"/>
        <v>45539</v>
      </c>
      <c r="AZ28" s="45">
        <f t="shared" si="29"/>
        <v>45540</v>
      </c>
      <c r="BA28" s="45">
        <f t="shared" si="29"/>
        <v>45541</v>
      </c>
      <c r="BB28" s="45">
        <f t="shared" si="29"/>
        <v>45542</v>
      </c>
      <c r="BC28" s="45">
        <f t="shared" si="29"/>
        <v>45543</v>
      </c>
      <c r="BD28" s="45">
        <f t="shared" si="29"/>
        <v>45544</v>
      </c>
      <c r="BE28" s="45">
        <f t="shared" si="29"/>
        <v>45545</v>
      </c>
      <c r="BF28" s="45">
        <f t="shared" si="29"/>
        <v>45546</v>
      </c>
      <c r="BG28" s="45">
        <f t="shared" si="29"/>
        <v>45547</v>
      </c>
      <c r="BH28" s="45">
        <f t="shared" si="29"/>
        <v>45548</v>
      </c>
      <c r="BI28" s="45">
        <f t="shared" si="29"/>
        <v>45549</v>
      </c>
      <c r="BJ28" s="45">
        <f t="shared" si="29"/>
        <v>45550</v>
      </c>
      <c r="BK28" s="45">
        <f t="shared" si="29"/>
        <v>45551</v>
      </c>
      <c r="BL28" s="45">
        <f t="shared" si="29"/>
        <v>45552</v>
      </c>
      <c r="BM28" s="45">
        <f t="shared" si="29"/>
        <v>45553</v>
      </c>
      <c r="BN28" s="45">
        <f t="shared" si="29"/>
        <v>45554</v>
      </c>
      <c r="BO28" s="45">
        <f t="shared" si="29"/>
        <v>45555</v>
      </c>
      <c r="BP28" s="45">
        <f t="shared" si="29"/>
        <v>45556</v>
      </c>
      <c r="BQ28" s="45">
        <f t="shared" si="29"/>
        <v>45557</v>
      </c>
      <c r="BR28" s="45">
        <f t="shared" si="29"/>
        <v>45558</v>
      </c>
      <c r="BS28" s="45">
        <f t="shared" si="29"/>
        <v>45559</v>
      </c>
      <c r="BT28" s="45">
        <f t="shared" si="29"/>
        <v>45560</v>
      </c>
      <c r="BU28" s="45">
        <f t="shared" si="29"/>
        <v>45561</v>
      </c>
      <c r="BV28" s="45">
        <f t="shared" si="29"/>
        <v>45562</v>
      </c>
      <c r="BW28" s="45">
        <f t="shared" si="29"/>
        <v>45563</v>
      </c>
      <c r="BX28" s="45">
        <f t="shared" si="29"/>
        <v>45564</v>
      </c>
      <c r="BY28" s="45">
        <f t="shared" si="29"/>
        <v>45565</v>
      </c>
      <c r="BZ28" s="45">
        <f t="shared" si="29"/>
        <v>45566</v>
      </c>
    </row>
    <row r="29" spans="1:78" ht="20.25" customHeight="1" x14ac:dyDescent="0.15">
      <c r="A29" s="76"/>
      <c r="B29" s="77"/>
      <c r="C29" s="78"/>
      <c r="D29" s="81" t="s">
        <v>6</v>
      </c>
      <c r="E29" s="82"/>
      <c r="F29" s="83"/>
      <c r="G29" s="43">
        <f>IF(G28="","",WEEKDAY(AV28))</f>
        <v>1</v>
      </c>
      <c r="H29" s="43">
        <f t="shared" ref="H29:AK29" si="30">IF(H28="","",WEEKDAY(AW28))</f>
        <v>2</v>
      </c>
      <c r="I29" s="43">
        <f t="shared" si="30"/>
        <v>3</v>
      </c>
      <c r="J29" s="43">
        <f t="shared" si="30"/>
        <v>4</v>
      </c>
      <c r="K29" s="43">
        <f t="shared" si="30"/>
        <v>5</v>
      </c>
      <c r="L29" s="47">
        <f t="shared" si="30"/>
        <v>6</v>
      </c>
      <c r="M29" s="47">
        <f t="shared" si="30"/>
        <v>7</v>
      </c>
      <c r="N29" s="43">
        <f t="shared" si="30"/>
        <v>1</v>
      </c>
      <c r="O29" s="43">
        <f t="shared" si="30"/>
        <v>2</v>
      </c>
      <c r="P29" s="43">
        <f t="shared" si="30"/>
        <v>3</v>
      </c>
      <c r="Q29" s="43">
        <f t="shared" si="30"/>
        <v>4</v>
      </c>
      <c r="R29" s="43">
        <f t="shared" si="30"/>
        <v>5</v>
      </c>
      <c r="S29" s="47">
        <f t="shared" si="30"/>
        <v>6</v>
      </c>
      <c r="T29" s="47">
        <f t="shared" si="30"/>
        <v>7</v>
      </c>
      <c r="U29" s="43">
        <f t="shared" si="30"/>
        <v>1</v>
      </c>
      <c r="V29" s="43">
        <f t="shared" si="30"/>
        <v>2</v>
      </c>
      <c r="W29" s="43">
        <f t="shared" si="30"/>
        <v>3</v>
      </c>
      <c r="X29" s="43">
        <f t="shared" si="30"/>
        <v>4</v>
      </c>
      <c r="Y29" s="43">
        <f t="shared" si="30"/>
        <v>5</v>
      </c>
      <c r="Z29" s="47">
        <f t="shared" si="30"/>
        <v>6</v>
      </c>
      <c r="AA29" s="47">
        <f t="shared" si="30"/>
        <v>7</v>
      </c>
      <c r="AB29" s="43">
        <f t="shared" si="30"/>
        <v>1</v>
      </c>
      <c r="AC29" s="43">
        <f t="shared" si="30"/>
        <v>2</v>
      </c>
      <c r="AD29" s="43">
        <f t="shared" si="30"/>
        <v>3</v>
      </c>
      <c r="AE29" s="43">
        <f t="shared" si="30"/>
        <v>4</v>
      </c>
      <c r="AF29" s="43">
        <f t="shared" si="30"/>
        <v>5</v>
      </c>
      <c r="AG29" s="47">
        <f t="shared" si="30"/>
        <v>6</v>
      </c>
      <c r="AH29" s="47">
        <f t="shared" si="30"/>
        <v>7</v>
      </c>
      <c r="AI29" s="47">
        <f t="shared" si="30"/>
        <v>1</v>
      </c>
      <c r="AJ29" s="43">
        <f t="shared" si="30"/>
        <v>2</v>
      </c>
      <c r="AK29" s="46" t="str">
        <f t="shared" si="30"/>
        <v/>
      </c>
      <c r="AL29" s="88" t="s">
        <v>8</v>
      </c>
      <c r="AM29" s="89"/>
      <c r="AN29" s="89"/>
      <c r="AO29" s="89"/>
      <c r="AP29" s="90">
        <f t="shared" ref="AP29" si="31">COUNTIF(G31:AK31,"閉")+COUNTIF(G31:AK31,"天")</f>
        <v>0</v>
      </c>
      <c r="AQ29" s="91"/>
      <c r="AV29">
        <f>WEEKDAY(AV28)</f>
        <v>1</v>
      </c>
      <c r="AW29">
        <f>WEEKDAY(AW28)</f>
        <v>2</v>
      </c>
      <c r="AX29">
        <f t="shared" ref="AX29:BZ29" si="32">WEEKDAY(AX28)</f>
        <v>3</v>
      </c>
      <c r="AY29">
        <f t="shared" si="32"/>
        <v>4</v>
      </c>
      <c r="AZ29">
        <f t="shared" si="32"/>
        <v>5</v>
      </c>
      <c r="BA29">
        <f t="shared" si="32"/>
        <v>6</v>
      </c>
      <c r="BB29">
        <f t="shared" si="32"/>
        <v>7</v>
      </c>
      <c r="BC29">
        <f t="shared" si="32"/>
        <v>1</v>
      </c>
      <c r="BD29">
        <f t="shared" si="32"/>
        <v>2</v>
      </c>
      <c r="BE29">
        <f t="shared" si="32"/>
        <v>3</v>
      </c>
      <c r="BF29">
        <f t="shared" si="32"/>
        <v>4</v>
      </c>
      <c r="BG29">
        <f t="shared" si="32"/>
        <v>5</v>
      </c>
      <c r="BH29">
        <f t="shared" si="32"/>
        <v>6</v>
      </c>
      <c r="BI29">
        <f t="shared" si="32"/>
        <v>7</v>
      </c>
      <c r="BJ29">
        <f t="shared" si="32"/>
        <v>1</v>
      </c>
      <c r="BK29">
        <f t="shared" si="32"/>
        <v>2</v>
      </c>
      <c r="BL29">
        <f t="shared" si="32"/>
        <v>3</v>
      </c>
      <c r="BM29">
        <f t="shared" si="32"/>
        <v>4</v>
      </c>
      <c r="BN29">
        <f t="shared" si="32"/>
        <v>5</v>
      </c>
      <c r="BO29">
        <f t="shared" si="32"/>
        <v>6</v>
      </c>
      <c r="BP29">
        <f t="shared" si="32"/>
        <v>7</v>
      </c>
      <c r="BQ29">
        <f t="shared" si="32"/>
        <v>1</v>
      </c>
      <c r="BR29">
        <f t="shared" si="32"/>
        <v>2</v>
      </c>
      <c r="BS29">
        <f t="shared" si="32"/>
        <v>3</v>
      </c>
      <c r="BT29">
        <f t="shared" si="32"/>
        <v>4</v>
      </c>
      <c r="BU29">
        <f t="shared" si="32"/>
        <v>5</v>
      </c>
      <c r="BV29">
        <f t="shared" si="32"/>
        <v>6</v>
      </c>
      <c r="BW29">
        <f t="shared" si="32"/>
        <v>7</v>
      </c>
      <c r="BX29">
        <f t="shared" si="32"/>
        <v>1</v>
      </c>
      <c r="BY29">
        <f t="shared" si="32"/>
        <v>2</v>
      </c>
      <c r="BZ29">
        <f t="shared" si="32"/>
        <v>3</v>
      </c>
    </row>
    <row r="30" spans="1:78" ht="20.25" customHeight="1" x14ac:dyDescent="0.15">
      <c r="A30" s="49"/>
      <c r="B30" s="52" t="s">
        <v>42</v>
      </c>
      <c r="C30" s="50" t="str">
        <f>IFERROR(IF(AP30&lt;($Y$157/100),"×","○"),"")</f>
        <v/>
      </c>
      <c r="D30" s="81" t="s">
        <v>24</v>
      </c>
      <c r="E30" s="82"/>
      <c r="F30" s="83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88" t="s">
        <v>21</v>
      </c>
      <c r="AM30" s="89"/>
      <c r="AN30" s="89"/>
      <c r="AO30" s="89"/>
      <c r="AP30" s="79" t="e">
        <f t="shared" ref="AP30" si="33">AP29/AP28</f>
        <v>#DIV/0!</v>
      </c>
      <c r="AQ30" s="80"/>
      <c r="AR30">
        <f>IF(C30="×",1,0)</f>
        <v>0</v>
      </c>
    </row>
    <row r="31" spans="1:78" ht="20.25" customHeight="1" thickBot="1" x14ac:dyDescent="0.2">
      <c r="A31" s="57"/>
      <c r="B31" s="53" t="s">
        <v>43</v>
      </c>
      <c r="C31" s="51" t="str">
        <f>IF(AP31=0,"",IF(AP29&lt;AP31,"×","○"))</f>
        <v/>
      </c>
      <c r="D31" s="97" t="s">
        <v>25</v>
      </c>
      <c r="E31" s="98"/>
      <c r="F31" s="9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11"/>
      <c r="AJ31" s="11"/>
      <c r="AK31" s="12"/>
      <c r="AL31" s="84" t="s">
        <v>33</v>
      </c>
      <c r="AM31" s="85"/>
      <c r="AN31" s="85"/>
      <c r="AO31" s="85"/>
      <c r="AP31" s="120">
        <f>COUNTIFS(G29:AK29,7,G31:AK31,"作")+COUNTIFS(G29:AK29,7,G31:AK31,"天")+COUNTIFS(G29:AK29,7,G31:AK31,"閉")+COUNTIFS(G29:AK29,1,G31:AK31,"作")+COUNTIFS(G29:AK29,1,G31:AK31,"天")+COUNTIFS(G29:AK29,1,G31:AK31,"閉")</f>
        <v>0</v>
      </c>
      <c r="AQ31" s="121"/>
      <c r="AR31">
        <f>IF(C31="×",1,0)</f>
        <v>0</v>
      </c>
      <c r="AS31">
        <f>IF(A28="","",IF(AR30=0,0,IF(AR31=0,0,1)))</f>
        <v>0</v>
      </c>
    </row>
    <row r="32" spans="1:78" ht="20.25" customHeight="1" x14ac:dyDescent="0.15">
      <c r="A32" s="73" t="str">
        <f>IF($E$5&lt;AV32,"",TEXT(EDATE($E$4,6),"ggge年m月"))</f>
        <v>令和6年10月</v>
      </c>
      <c r="B32" s="74"/>
      <c r="C32" s="75"/>
      <c r="D32" s="92" t="s">
        <v>7</v>
      </c>
      <c r="E32" s="93"/>
      <c r="F32" s="94"/>
      <c r="G32" s="5">
        <f>IF($E$4&gt;AV32,"",IF($E$5&lt;AV32,"",DAY(AV32)))</f>
        <v>1</v>
      </c>
      <c r="H32" s="5">
        <f>IF($E$4&gt;AW32,"",IF($E$5&lt;AW32,"",DAY(AW32)))</f>
        <v>2</v>
      </c>
      <c r="I32" s="5">
        <f t="shared" ref="I32:AH32" si="34">IF($E$4&gt;AX32,"",IF($E$5&lt;AX32,"",DAY(AX32)))</f>
        <v>3</v>
      </c>
      <c r="J32" s="5">
        <f t="shared" si="34"/>
        <v>4</v>
      </c>
      <c r="K32" s="5">
        <f t="shared" si="34"/>
        <v>5</v>
      </c>
      <c r="L32" s="41">
        <f t="shared" si="34"/>
        <v>6</v>
      </c>
      <c r="M32" s="41">
        <f t="shared" si="34"/>
        <v>7</v>
      </c>
      <c r="N32" s="16">
        <f t="shared" si="34"/>
        <v>8</v>
      </c>
      <c r="O32" s="16">
        <f t="shared" si="34"/>
        <v>9</v>
      </c>
      <c r="P32" s="16">
        <f t="shared" si="34"/>
        <v>10</v>
      </c>
      <c r="Q32" s="16">
        <f t="shared" si="34"/>
        <v>11</v>
      </c>
      <c r="R32" s="16">
        <f t="shared" si="34"/>
        <v>12</v>
      </c>
      <c r="S32" s="41">
        <f t="shared" si="34"/>
        <v>13</v>
      </c>
      <c r="T32" s="41">
        <f t="shared" si="34"/>
        <v>14</v>
      </c>
      <c r="U32" s="16">
        <f t="shared" si="34"/>
        <v>15</v>
      </c>
      <c r="V32" s="16">
        <f t="shared" si="34"/>
        <v>16</v>
      </c>
      <c r="W32" s="16">
        <f t="shared" si="34"/>
        <v>17</v>
      </c>
      <c r="X32" s="16">
        <f t="shared" si="34"/>
        <v>18</v>
      </c>
      <c r="Y32" s="16">
        <f t="shared" si="34"/>
        <v>19</v>
      </c>
      <c r="Z32" s="41">
        <f t="shared" si="34"/>
        <v>20</v>
      </c>
      <c r="AA32" s="41">
        <f t="shared" si="34"/>
        <v>21</v>
      </c>
      <c r="AB32" s="16">
        <f t="shared" si="34"/>
        <v>22</v>
      </c>
      <c r="AC32" s="16">
        <f t="shared" si="34"/>
        <v>23</v>
      </c>
      <c r="AD32" s="16">
        <f t="shared" si="34"/>
        <v>24</v>
      </c>
      <c r="AE32" s="16">
        <f t="shared" si="34"/>
        <v>25</v>
      </c>
      <c r="AF32" s="16">
        <f t="shared" si="34"/>
        <v>26</v>
      </c>
      <c r="AG32" s="41">
        <f t="shared" si="34"/>
        <v>27</v>
      </c>
      <c r="AH32" s="41">
        <f t="shared" si="34"/>
        <v>28</v>
      </c>
      <c r="AI32" s="41">
        <f>IF($E$4&gt;BX32,"",IF($E$5&lt;BX32,"",IF(MONTH(BW32)&lt;&gt;MONTH(BX32),"",DAY(BX32))))</f>
        <v>29</v>
      </c>
      <c r="AJ32" s="5">
        <f>IF($E$4&gt;BY32,"",IF($E$5&lt;BY32,"",IF(MONTH(BW32)&lt;&gt;MONTH(BY32),"",DAY(BY32))))</f>
        <v>30</v>
      </c>
      <c r="AK32" s="13">
        <f>IF($E$4&gt;BZ32,"",IF($E$5&lt;BZ32,"",IF(MONTH(BW32)&lt;&gt;MONTH(BZ32),"",DAY(BZ32))))</f>
        <v>31</v>
      </c>
      <c r="AL32" s="88" t="s">
        <v>11</v>
      </c>
      <c r="AM32" s="89"/>
      <c r="AN32" s="89"/>
      <c r="AO32" s="89"/>
      <c r="AP32" s="95">
        <f>COUNTIF(G34:AK34,"工")+COUNTIF(G34:AK34,"休")+COUNTIFS(G34:AK34,"外",G35:AK35,"作")+COUNTIFS(G34:AK34,"外",G35:AK35,"天")+COUNTIFS(G34:AK34,"外",G35:AK35,"閉")</f>
        <v>0</v>
      </c>
      <c r="AQ32" s="96"/>
      <c r="AU32" s="42"/>
      <c r="AV32" s="45">
        <f>EDATE(AV28,1)</f>
        <v>45566</v>
      </c>
      <c r="AW32" s="45">
        <f>AV32+1</f>
        <v>45567</v>
      </c>
      <c r="AX32" s="45">
        <f t="shared" ref="AX32:BZ32" si="35">AW32+1</f>
        <v>45568</v>
      </c>
      <c r="AY32" s="45">
        <f t="shared" si="35"/>
        <v>45569</v>
      </c>
      <c r="AZ32" s="45">
        <f t="shared" si="35"/>
        <v>45570</v>
      </c>
      <c r="BA32" s="45">
        <f t="shared" si="35"/>
        <v>45571</v>
      </c>
      <c r="BB32" s="45">
        <f t="shared" si="35"/>
        <v>45572</v>
      </c>
      <c r="BC32" s="45">
        <f t="shared" si="35"/>
        <v>45573</v>
      </c>
      <c r="BD32" s="45">
        <f t="shared" si="35"/>
        <v>45574</v>
      </c>
      <c r="BE32" s="45">
        <f t="shared" si="35"/>
        <v>45575</v>
      </c>
      <c r="BF32" s="45">
        <f t="shared" si="35"/>
        <v>45576</v>
      </c>
      <c r="BG32" s="45">
        <f t="shared" si="35"/>
        <v>45577</v>
      </c>
      <c r="BH32" s="45">
        <f t="shared" si="35"/>
        <v>45578</v>
      </c>
      <c r="BI32" s="45">
        <f t="shared" si="35"/>
        <v>45579</v>
      </c>
      <c r="BJ32" s="45">
        <f t="shared" si="35"/>
        <v>45580</v>
      </c>
      <c r="BK32" s="45">
        <f t="shared" si="35"/>
        <v>45581</v>
      </c>
      <c r="BL32" s="45">
        <f t="shared" si="35"/>
        <v>45582</v>
      </c>
      <c r="BM32" s="45">
        <f t="shared" si="35"/>
        <v>45583</v>
      </c>
      <c r="BN32" s="45">
        <f t="shared" si="35"/>
        <v>45584</v>
      </c>
      <c r="BO32" s="45">
        <f t="shared" si="35"/>
        <v>45585</v>
      </c>
      <c r="BP32" s="45">
        <f t="shared" si="35"/>
        <v>45586</v>
      </c>
      <c r="BQ32" s="45">
        <f t="shared" si="35"/>
        <v>45587</v>
      </c>
      <c r="BR32" s="45">
        <f t="shared" si="35"/>
        <v>45588</v>
      </c>
      <c r="BS32" s="45">
        <f t="shared" si="35"/>
        <v>45589</v>
      </c>
      <c r="BT32" s="45">
        <f t="shared" si="35"/>
        <v>45590</v>
      </c>
      <c r="BU32" s="45">
        <f t="shared" si="35"/>
        <v>45591</v>
      </c>
      <c r="BV32" s="45">
        <f t="shared" si="35"/>
        <v>45592</v>
      </c>
      <c r="BW32" s="45">
        <f t="shared" si="35"/>
        <v>45593</v>
      </c>
      <c r="BX32" s="45">
        <f t="shared" si="35"/>
        <v>45594</v>
      </c>
      <c r="BY32" s="45">
        <f t="shared" si="35"/>
        <v>45595</v>
      </c>
      <c r="BZ32" s="45">
        <f t="shared" si="35"/>
        <v>45596</v>
      </c>
    </row>
    <row r="33" spans="1:78" ht="20.25" customHeight="1" x14ac:dyDescent="0.15">
      <c r="A33" s="76"/>
      <c r="B33" s="77"/>
      <c r="C33" s="78"/>
      <c r="D33" s="81" t="s">
        <v>6</v>
      </c>
      <c r="E33" s="82"/>
      <c r="F33" s="83"/>
      <c r="G33" s="43">
        <f>IF(G32="","",WEEKDAY(AV32))</f>
        <v>3</v>
      </c>
      <c r="H33" s="43">
        <f t="shared" ref="H33:AK33" si="36">IF(H32="","",WEEKDAY(AW32))</f>
        <v>4</v>
      </c>
      <c r="I33" s="43">
        <f t="shared" si="36"/>
        <v>5</v>
      </c>
      <c r="J33" s="43">
        <f t="shared" si="36"/>
        <v>6</v>
      </c>
      <c r="K33" s="43">
        <f t="shared" si="36"/>
        <v>7</v>
      </c>
      <c r="L33" s="47">
        <f t="shared" si="36"/>
        <v>1</v>
      </c>
      <c r="M33" s="47">
        <f t="shared" si="36"/>
        <v>2</v>
      </c>
      <c r="N33" s="43">
        <f t="shared" si="36"/>
        <v>3</v>
      </c>
      <c r="O33" s="43">
        <f t="shared" si="36"/>
        <v>4</v>
      </c>
      <c r="P33" s="43">
        <f t="shared" si="36"/>
        <v>5</v>
      </c>
      <c r="Q33" s="43">
        <f t="shared" si="36"/>
        <v>6</v>
      </c>
      <c r="R33" s="43">
        <f t="shared" si="36"/>
        <v>7</v>
      </c>
      <c r="S33" s="47">
        <f t="shared" si="36"/>
        <v>1</v>
      </c>
      <c r="T33" s="47">
        <f t="shared" si="36"/>
        <v>2</v>
      </c>
      <c r="U33" s="43">
        <f t="shared" si="36"/>
        <v>3</v>
      </c>
      <c r="V33" s="43">
        <f t="shared" si="36"/>
        <v>4</v>
      </c>
      <c r="W33" s="43">
        <f t="shared" si="36"/>
        <v>5</v>
      </c>
      <c r="X33" s="43">
        <f t="shared" si="36"/>
        <v>6</v>
      </c>
      <c r="Y33" s="43">
        <f t="shared" si="36"/>
        <v>7</v>
      </c>
      <c r="Z33" s="47">
        <f t="shared" si="36"/>
        <v>1</v>
      </c>
      <c r="AA33" s="47">
        <f t="shared" si="36"/>
        <v>2</v>
      </c>
      <c r="AB33" s="43">
        <f t="shared" si="36"/>
        <v>3</v>
      </c>
      <c r="AC33" s="43">
        <f t="shared" si="36"/>
        <v>4</v>
      </c>
      <c r="AD33" s="43">
        <f t="shared" si="36"/>
        <v>5</v>
      </c>
      <c r="AE33" s="43">
        <f t="shared" si="36"/>
        <v>6</v>
      </c>
      <c r="AF33" s="43">
        <f t="shared" si="36"/>
        <v>7</v>
      </c>
      <c r="AG33" s="47">
        <f t="shared" si="36"/>
        <v>1</v>
      </c>
      <c r="AH33" s="47">
        <f t="shared" si="36"/>
        <v>2</v>
      </c>
      <c r="AI33" s="47">
        <f t="shared" si="36"/>
        <v>3</v>
      </c>
      <c r="AJ33" s="43">
        <f t="shared" si="36"/>
        <v>4</v>
      </c>
      <c r="AK33" s="46">
        <f t="shared" si="36"/>
        <v>5</v>
      </c>
      <c r="AL33" s="88" t="s">
        <v>8</v>
      </c>
      <c r="AM33" s="89"/>
      <c r="AN33" s="89"/>
      <c r="AO33" s="89"/>
      <c r="AP33" s="90">
        <f t="shared" ref="AP33" si="37">COUNTIF(G35:AK35,"閉")+COUNTIF(G35:AK35,"天")</f>
        <v>0</v>
      </c>
      <c r="AQ33" s="91"/>
      <c r="AV33">
        <f>WEEKDAY(AV32)</f>
        <v>3</v>
      </c>
      <c r="AW33">
        <f>WEEKDAY(AW32)</f>
        <v>4</v>
      </c>
      <c r="AX33">
        <f t="shared" ref="AX33:BZ33" si="38">WEEKDAY(AX32)</f>
        <v>5</v>
      </c>
      <c r="AY33">
        <f t="shared" si="38"/>
        <v>6</v>
      </c>
      <c r="AZ33">
        <f t="shared" si="38"/>
        <v>7</v>
      </c>
      <c r="BA33">
        <f t="shared" si="38"/>
        <v>1</v>
      </c>
      <c r="BB33">
        <f t="shared" si="38"/>
        <v>2</v>
      </c>
      <c r="BC33">
        <f t="shared" si="38"/>
        <v>3</v>
      </c>
      <c r="BD33">
        <f t="shared" si="38"/>
        <v>4</v>
      </c>
      <c r="BE33">
        <f t="shared" si="38"/>
        <v>5</v>
      </c>
      <c r="BF33">
        <f t="shared" si="38"/>
        <v>6</v>
      </c>
      <c r="BG33">
        <f t="shared" si="38"/>
        <v>7</v>
      </c>
      <c r="BH33">
        <f t="shared" si="38"/>
        <v>1</v>
      </c>
      <c r="BI33">
        <f t="shared" si="38"/>
        <v>2</v>
      </c>
      <c r="BJ33">
        <f t="shared" si="38"/>
        <v>3</v>
      </c>
      <c r="BK33">
        <f t="shared" si="38"/>
        <v>4</v>
      </c>
      <c r="BL33">
        <f t="shared" si="38"/>
        <v>5</v>
      </c>
      <c r="BM33">
        <f t="shared" si="38"/>
        <v>6</v>
      </c>
      <c r="BN33">
        <f t="shared" si="38"/>
        <v>7</v>
      </c>
      <c r="BO33">
        <f t="shared" si="38"/>
        <v>1</v>
      </c>
      <c r="BP33">
        <f t="shared" si="38"/>
        <v>2</v>
      </c>
      <c r="BQ33">
        <f t="shared" si="38"/>
        <v>3</v>
      </c>
      <c r="BR33">
        <f t="shared" si="38"/>
        <v>4</v>
      </c>
      <c r="BS33">
        <f t="shared" si="38"/>
        <v>5</v>
      </c>
      <c r="BT33">
        <f t="shared" si="38"/>
        <v>6</v>
      </c>
      <c r="BU33">
        <f t="shared" si="38"/>
        <v>7</v>
      </c>
      <c r="BV33">
        <f t="shared" si="38"/>
        <v>1</v>
      </c>
      <c r="BW33">
        <f t="shared" si="38"/>
        <v>2</v>
      </c>
      <c r="BX33">
        <f t="shared" si="38"/>
        <v>3</v>
      </c>
      <c r="BY33">
        <f t="shared" si="38"/>
        <v>4</v>
      </c>
      <c r="BZ33">
        <f t="shared" si="38"/>
        <v>5</v>
      </c>
    </row>
    <row r="34" spans="1:78" ht="20.25" customHeight="1" x14ac:dyDescent="0.15">
      <c r="A34" s="49"/>
      <c r="B34" s="52" t="s">
        <v>42</v>
      </c>
      <c r="C34" s="50" t="str">
        <f>IFERROR(IF(AP34&lt;($Y$157/100),"×","○"),"")</f>
        <v/>
      </c>
      <c r="D34" s="81" t="s">
        <v>24</v>
      </c>
      <c r="E34" s="82"/>
      <c r="F34" s="83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88" t="s">
        <v>21</v>
      </c>
      <c r="AM34" s="89"/>
      <c r="AN34" s="89"/>
      <c r="AO34" s="89"/>
      <c r="AP34" s="79" t="e">
        <f t="shared" ref="AP34" si="39">AP33/AP32</f>
        <v>#DIV/0!</v>
      </c>
      <c r="AQ34" s="80"/>
      <c r="AR34">
        <f>IF(C34="×",1,0)</f>
        <v>0</v>
      </c>
    </row>
    <row r="35" spans="1:78" ht="20.25" customHeight="1" thickBot="1" x14ac:dyDescent="0.2">
      <c r="A35" s="57"/>
      <c r="B35" s="53" t="s">
        <v>43</v>
      </c>
      <c r="C35" s="51" t="str">
        <f>IF(AP35=0,"",IF(AP33&lt;AP35,"×","○"))</f>
        <v/>
      </c>
      <c r="D35" s="97" t="s">
        <v>25</v>
      </c>
      <c r="E35" s="98"/>
      <c r="F35" s="9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1"/>
      <c r="AI35" s="11"/>
      <c r="AJ35" s="11"/>
      <c r="AK35" s="12"/>
      <c r="AL35" s="84" t="s">
        <v>33</v>
      </c>
      <c r="AM35" s="85"/>
      <c r="AN35" s="85"/>
      <c r="AO35" s="85"/>
      <c r="AP35" s="120">
        <f>COUNTIFS(G33:AK33,7,G35:AK35,"作")+COUNTIFS(G33:AK33,7,G35:AK35,"天")+COUNTIFS(G33:AK33,7,G35:AK35,"閉")+COUNTIFS(G33:AK33,1,G35:AK35,"作")+COUNTIFS(G33:AK33,1,G35:AK35,"天")+COUNTIFS(G33:AK33,1,G35:AK35,"閉")</f>
        <v>0</v>
      </c>
      <c r="AQ35" s="121"/>
      <c r="AR35">
        <f>IF(C35="×",1,0)</f>
        <v>0</v>
      </c>
      <c r="AS35">
        <f>IF(A32="","",IF(AR34=0,0,IF(AR35=0,0,1)))</f>
        <v>0</v>
      </c>
    </row>
    <row r="36" spans="1:78" ht="20.25" customHeight="1" x14ac:dyDescent="0.15">
      <c r="A36" s="73" t="str">
        <f>IF($E$5&lt;AV36,"",TEXT(EDATE($E$4,7),"ggge年m月"))</f>
        <v>令和6年11月</v>
      </c>
      <c r="B36" s="74"/>
      <c r="C36" s="75"/>
      <c r="D36" s="92" t="s">
        <v>7</v>
      </c>
      <c r="E36" s="93"/>
      <c r="F36" s="94"/>
      <c r="G36" s="5">
        <f>IF($E$4&gt;AV36,"",IF($E$5&lt;AV36,"",DAY(AV36)))</f>
        <v>1</v>
      </c>
      <c r="H36" s="5">
        <f>IF($E$4&gt;AW36,"",IF($E$5&lt;AW36,"",DAY(AW36)))</f>
        <v>2</v>
      </c>
      <c r="I36" s="5">
        <f t="shared" ref="I36:AH36" si="40">IF($E$4&gt;AX36,"",IF($E$5&lt;AX36,"",DAY(AX36)))</f>
        <v>3</v>
      </c>
      <c r="J36" s="5">
        <f t="shared" si="40"/>
        <v>4</v>
      </c>
      <c r="K36" s="5">
        <f t="shared" si="40"/>
        <v>5</v>
      </c>
      <c r="L36" s="41">
        <f t="shared" si="40"/>
        <v>6</v>
      </c>
      <c r="M36" s="41">
        <f t="shared" si="40"/>
        <v>7</v>
      </c>
      <c r="N36" s="16">
        <f t="shared" si="40"/>
        <v>8</v>
      </c>
      <c r="O36" s="16">
        <f t="shared" si="40"/>
        <v>9</v>
      </c>
      <c r="P36" s="16">
        <f t="shared" si="40"/>
        <v>10</v>
      </c>
      <c r="Q36" s="16">
        <f t="shared" si="40"/>
        <v>11</v>
      </c>
      <c r="R36" s="16">
        <f t="shared" si="40"/>
        <v>12</v>
      </c>
      <c r="S36" s="41">
        <f t="shared" si="40"/>
        <v>13</v>
      </c>
      <c r="T36" s="41">
        <f t="shared" si="40"/>
        <v>14</v>
      </c>
      <c r="U36" s="16">
        <f t="shared" si="40"/>
        <v>15</v>
      </c>
      <c r="V36" s="16">
        <f t="shared" si="40"/>
        <v>16</v>
      </c>
      <c r="W36" s="16">
        <f t="shared" si="40"/>
        <v>17</v>
      </c>
      <c r="X36" s="16">
        <f t="shared" si="40"/>
        <v>18</v>
      </c>
      <c r="Y36" s="16">
        <f t="shared" si="40"/>
        <v>19</v>
      </c>
      <c r="Z36" s="41">
        <f t="shared" si="40"/>
        <v>20</v>
      </c>
      <c r="AA36" s="41">
        <f t="shared" si="40"/>
        <v>21</v>
      </c>
      <c r="AB36" s="16">
        <f t="shared" si="40"/>
        <v>22</v>
      </c>
      <c r="AC36" s="16">
        <f t="shared" si="40"/>
        <v>23</v>
      </c>
      <c r="AD36" s="16">
        <f t="shared" si="40"/>
        <v>24</v>
      </c>
      <c r="AE36" s="16">
        <f t="shared" si="40"/>
        <v>25</v>
      </c>
      <c r="AF36" s="16">
        <f t="shared" si="40"/>
        <v>26</v>
      </c>
      <c r="AG36" s="41">
        <f t="shared" si="40"/>
        <v>27</v>
      </c>
      <c r="AH36" s="41">
        <f t="shared" si="40"/>
        <v>28</v>
      </c>
      <c r="AI36" s="41">
        <f>IF($E$4&gt;BX36,"",IF($E$5&lt;BX36,"",IF(MONTH(BW36)&lt;&gt;MONTH(BX36),"",DAY(BX36))))</f>
        <v>29</v>
      </c>
      <c r="AJ36" s="5">
        <f>IF($E$4&gt;BY36,"",IF($E$5&lt;BY36,"",IF(MONTH(BW36)&lt;&gt;MONTH(BY36),"",DAY(BY36))))</f>
        <v>30</v>
      </c>
      <c r="AK36" s="13" t="str">
        <f>IF($E$4&gt;BZ36,"",IF($E$5&lt;BZ36,"",IF(MONTH(BW36)&lt;&gt;MONTH(BZ36),"",DAY(BZ36))))</f>
        <v/>
      </c>
      <c r="AL36" s="88" t="s">
        <v>11</v>
      </c>
      <c r="AM36" s="89"/>
      <c r="AN36" s="89"/>
      <c r="AO36" s="89"/>
      <c r="AP36" s="95">
        <f>COUNTIF(G38:AK38,"工")+COUNTIF(G38:AK38,"休")+COUNTIFS(G38:AK38,"外",G39:AK39,"作")+COUNTIFS(G38:AK38,"外",G39:AK39,"天")+COUNTIFS(G38:AK38,"外",G39:AK39,"閉")</f>
        <v>0</v>
      </c>
      <c r="AQ36" s="96"/>
      <c r="AU36" s="42"/>
      <c r="AV36" s="45">
        <f>EDATE(AV32,1)</f>
        <v>45597</v>
      </c>
      <c r="AW36" s="45">
        <f>AV36+1</f>
        <v>45598</v>
      </c>
      <c r="AX36" s="45">
        <f t="shared" ref="AX36:BZ36" si="41">AW36+1</f>
        <v>45599</v>
      </c>
      <c r="AY36" s="45">
        <f t="shared" si="41"/>
        <v>45600</v>
      </c>
      <c r="AZ36" s="45">
        <f t="shared" si="41"/>
        <v>45601</v>
      </c>
      <c r="BA36" s="45">
        <f t="shared" si="41"/>
        <v>45602</v>
      </c>
      <c r="BB36" s="45">
        <f t="shared" si="41"/>
        <v>45603</v>
      </c>
      <c r="BC36" s="45">
        <f t="shared" si="41"/>
        <v>45604</v>
      </c>
      <c r="BD36" s="45">
        <f t="shared" si="41"/>
        <v>45605</v>
      </c>
      <c r="BE36" s="45">
        <f t="shared" si="41"/>
        <v>45606</v>
      </c>
      <c r="BF36" s="45">
        <f t="shared" si="41"/>
        <v>45607</v>
      </c>
      <c r="BG36" s="45">
        <f t="shared" si="41"/>
        <v>45608</v>
      </c>
      <c r="BH36" s="45">
        <f t="shared" si="41"/>
        <v>45609</v>
      </c>
      <c r="BI36" s="45">
        <f t="shared" si="41"/>
        <v>45610</v>
      </c>
      <c r="BJ36" s="45">
        <f t="shared" si="41"/>
        <v>45611</v>
      </c>
      <c r="BK36" s="45">
        <f t="shared" si="41"/>
        <v>45612</v>
      </c>
      <c r="BL36" s="45">
        <f t="shared" si="41"/>
        <v>45613</v>
      </c>
      <c r="BM36" s="45">
        <f t="shared" si="41"/>
        <v>45614</v>
      </c>
      <c r="BN36" s="45">
        <f t="shared" si="41"/>
        <v>45615</v>
      </c>
      <c r="BO36" s="45">
        <f t="shared" si="41"/>
        <v>45616</v>
      </c>
      <c r="BP36" s="45">
        <f t="shared" si="41"/>
        <v>45617</v>
      </c>
      <c r="BQ36" s="45">
        <f t="shared" si="41"/>
        <v>45618</v>
      </c>
      <c r="BR36" s="45">
        <f t="shared" si="41"/>
        <v>45619</v>
      </c>
      <c r="BS36" s="45">
        <f t="shared" si="41"/>
        <v>45620</v>
      </c>
      <c r="BT36" s="45">
        <f t="shared" si="41"/>
        <v>45621</v>
      </c>
      <c r="BU36" s="45">
        <f t="shared" si="41"/>
        <v>45622</v>
      </c>
      <c r="BV36" s="45">
        <f t="shared" si="41"/>
        <v>45623</v>
      </c>
      <c r="BW36" s="45">
        <f t="shared" si="41"/>
        <v>45624</v>
      </c>
      <c r="BX36" s="45">
        <f t="shared" si="41"/>
        <v>45625</v>
      </c>
      <c r="BY36" s="45">
        <f t="shared" si="41"/>
        <v>45626</v>
      </c>
      <c r="BZ36" s="45">
        <f t="shared" si="41"/>
        <v>45627</v>
      </c>
    </row>
    <row r="37" spans="1:78" ht="20.25" customHeight="1" x14ac:dyDescent="0.15">
      <c r="A37" s="76"/>
      <c r="B37" s="77"/>
      <c r="C37" s="78"/>
      <c r="D37" s="81" t="s">
        <v>6</v>
      </c>
      <c r="E37" s="82"/>
      <c r="F37" s="83"/>
      <c r="G37" s="43">
        <f>IF(G36="","",WEEKDAY(AV36))</f>
        <v>6</v>
      </c>
      <c r="H37" s="43">
        <f t="shared" ref="H37:AK37" si="42">IF(H36="","",WEEKDAY(AW36))</f>
        <v>7</v>
      </c>
      <c r="I37" s="43">
        <f t="shared" si="42"/>
        <v>1</v>
      </c>
      <c r="J37" s="43">
        <f t="shared" si="42"/>
        <v>2</v>
      </c>
      <c r="K37" s="43">
        <f t="shared" si="42"/>
        <v>3</v>
      </c>
      <c r="L37" s="47">
        <f t="shared" si="42"/>
        <v>4</v>
      </c>
      <c r="M37" s="47">
        <f t="shared" si="42"/>
        <v>5</v>
      </c>
      <c r="N37" s="43">
        <f t="shared" si="42"/>
        <v>6</v>
      </c>
      <c r="O37" s="43">
        <f t="shared" si="42"/>
        <v>7</v>
      </c>
      <c r="P37" s="43">
        <f t="shared" si="42"/>
        <v>1</v>
      </c>
      <c r="Q37" s="43">
        <f t="shared" si="42"/>
        <v>2</v>
      </c>
      <c r="R37" s="43">
        <f t="shared" si="42"/>
        <v>3</v>
      </c>
      <c r="S37" s="47">
        <f t="shared" si="42"/>
        <v>4</v>
      </c>
      <c r="T37" s="47">
        <f t="shared" si="42"/>
        <v>5</v>
      </c>
      <c r="U37" s="43">
        <f t="shared" si="42"/>
        <v>6</v>
      </c>
      <c r="V37" s="43">
        <f t="shared" si="42"/>
        <v>7</v>
      </c>
      <c r="W37" s="43">
        <f t="shared" si="42"/>
        <v>1</v>
      </c>
      <c r="X37" s="43">
        <f t="shared" si="42"/>
        <v>2</v>
      </c>
      <c r="Y37" s="43">
        <f t="shared" si="42"/>
        <v>3</v>
      </c>
      <c r="Z37" s="47">
        <f t="shared" si="42"/>
        <v>4</v>
      </c>
      <c r="AA37" s="47">
        <f t="shared" si="42"/>
        <v>5</v>
      </c>
      <c r="AB37" s="43">
        <f t="shared" si="42"/>
        <v>6</v>
      </c>
      <c r="AC37" s="43">
        <f t="shared" si="42"/>
        <v>7</v>
      </c>
      <c r="AD37" s="43">
        <f t="shared" si="42"/>
        <v>1</v>
      </c>
      <c r="AE37" s="43">
        <f t="shared" si="42"/>
        <v>2</v>
      </c>
      <c r="AF37" s="43">
        <f t="shared" si="42"/>
        <v>3</v>
      </c>
      <c r="AG37" s="47">
        <f t="shared" si="42"/>
        <v>4</v>
      </c>
      <c r="AH37" s="47">
        <f t="shared" si="42"/>
        <v>5</v>
      </c>
      <c r="AI37" s="47">
        <f t="shared" si="42"/>
        <v>6</v>
      </c>
      <c r="AJ37" s="43">
        <f t="shared" si="42"/>
        <v>7</v>
      </c>
      <c r="AK37" s="46" t="str">
        <f t="shared" si="42"/>
        <v/>
      </c>
      <c r="AL37" s="88" t="s">
        <v>8</v>
      </c>
      <c r="AM37" s="89"/>
      <c r="AN37" s="89"/>
      <c r="AO37" s="89"/>
      <c r="AP37" s="90">
        <f t="shared" ref="AP37" si="43">COUNTIF(G39:AK39,"閉")+COUNTIF(G39:AK39,"天")</f>
        <v>0</v>
      </c>
      <c r="AQ37" s="91"/>
      <c r="AV37">
        <f>WEEKDAY(AV36)</f>
        <v>6</v>
      </c>
      <c r="AW37">
        <f>WEEKDAY(AW36)</f>
        <v>7</v>
      </c>
      <c r="AX37">
        <f t="shared" ref="AX37:BZ37" si="44">WEEKDAY(AX36)</f>
        <v>1</v>
      </c>
      <c r="AY37">
        <f t="shared" si="44"/>
        <v>2</v>
      </c>
      <c r="AZ37">
        <f t="shared" si="44"/>
        <v>3</v>
      </c>
      <c r="BA37">
        <f t="shared" si="44"/>
        <v>4</v>
      </c>
      <c r="BB37">
        <f t="shared" si="44"/>
        <v>5</v>
      </c>
      <c r="BC37">
        <f t="shared" si="44"/>
        <v>6</v>
      </c>
      <c r="BD37">
        <f t="shared" si="44"/>
        <v>7</v>
      </c>
      <c r="BE37">
        <f t="shared" si="44"/>
        <v>1</v>
      </c>
      <c r="BF37">
        <f t="shared" si="44"/>
        <v>2</v>
      </c>
      <c r="BG37">
        <f t="shared" si="44"/>
        <v>3</v>
      </c>
      <c r="BH37">
        <f t="shared" si="44"/>
        <v>4</v>
      </c>
      <c r="BI37">
        <f t="shared" si="44"/>
        <v>5</v>
      </c>
      <c r="BJ37">
        <f t="shared" si="44"/>
        <v>6</v>
      </c>
      <c r="BK37">
        <f t="shared" si="44"/>
        <v>7</v>
      </c>
      <c r="BL37">
        <f t="shared" si="44"/>
        <v>1</v>
      </c>
      <c r="BM37">
        <f t="shared" si="44"/>
        <v>2</v>
      </c>
      <c r="BN37">
        <f t="shared" si="44"/>
        <v>3</v>
      </c>
      <c r="BO37">
        <f t="shared" si="44"/>
        <v>4</v>
      </c>
      <c r="BP37">
        <f t="shared" si="44"/>
        <v>5</v>
      </c>
      <c r="BQ37">
        <f t="shared" si="44"/>
        <v>6</v>
      </c>
      <c r="BR37">
        <f t="shared" si="44"/>
        <v>7</v>
      </c>
      <c r="BS37">
        <f t="shared" si="44"/>
        <v>1</v>
      </c>
      <c r="BT37">
        <f t="shared" si="44"/>
        <v>2</v>
      </c>
      <c r="BU37">
        <f t="shared" si="44"/>
        <v>3</v>
      </c>
      <c r="BV37">
        <f t="shared" si="44"/>
        <v>4</v>
      </c>
      <c r="BW37">
        <f t="shared" si="44"/>
        <v>5</v>
      </c>
      <c r="BX37">
        <f t="shared" si="44"/>
        <v>6</v>
      </c>
      <c r="BY37">
        <f t="shared" si="44"/>
        <v>7</v>
      </c>
      <c r="BZ37">
        <f t="shared" si="44"/>
        <v>1</v>
      </c>
    </row>
    <row r="38" spans="1:78" ht="20.25" customHeight="1" x14ac:dyDescent="0.15">
      <c r="A38" s="49"/>
      <c r="B38" s="52" t="s">
        <v>42</v>
      </c>
      <c r="C38" s="50" t="str">
        <f>IFERROR(IF(AP38&lt;($Y$157/100),"×","○"),"")</f>
        <v/>
      </c>
      <c r="D38" s="81" t="s">
        <v>24</v>
      </c>
      <c r="E38" s="82"/>
      <c r="F38" s="83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88" t="s">
        <v>21</v>
      </c>
      <c r="AM38" s="89"/>
      <c r="AN38" s="89"/>
      <c r="AO38" s="89"/>
      <c r="AP38" s="79" t="e">
        <f t="shared" ref="AP38" si="45">AP37/AP36</f>
        <v>#DIV/0!</v>
      </c>
      <c r="AQ38" s="80"/>
      <c r="AR38">
        <f>IF(C38="×",1,0)</f>
        <v>0</v>
      </c>
    </row>
    <row r="39" spans="1:78" ht="20.25" customHeight="1" thickBot="1" x14ac:dyDescent="0.2">
      <c r="A39" s="57"/>
      <c r="B39" s="53" t="s">
        <v>43</v>
      </c>
      <c r="C39" s="51" t="str">
        <f>IF(AP39=0,"",IF(AP37&lt;AP39,"×","○"))</f>
        <v/>
      </c>
      <c r="D39" s="97" t="s">
        <v>25</v>
      </c>
      <c r="E39" s="98"/>
      <c r="F39" s="9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11"/>
      <c r="AJ39" s="11"/>
      <c r="AK39" s="12"/>
      <c r="AL39" s="84" t="s">
        <v>33</v>
      </c>
      <c r="AM39" s="85"/>
      <c r="AN39" s="85"/>
      <c r="AO39" s="85"/>
      <c r="AP39" s="120">
        <f>COUNTIFS(G37:AK37,7,G39:AK39,"作")+COUNTIFS(G37:AK37,7,G39:AK39,"天")+COUNTIFS(G37:AK37,7,G39:AK39,"閉")+COUNTIFS(G37:AK37,1,G39:AK39,"作")+COUNTIFS(G37:AK37,1,G39:AK39,"天")+COUNTIFS(G37:AK37,1,G39:AK39,"閉")</f>
        <v>0</v>
      </c>
      <c r="AQ39" s="121"/>
      <c r="AR39">
        <f>IF(C39="×",1,0)</f>
        <v>0</v>
      </c>
      <c r="AS39">
        <f>IF(A36="","",IF(AR38=0,0,IF(AR39=0,0,1)))</f>
        <v>0</v>
      </c>
    </row>
    <row r="40" spans="1:78" ht="20.25" customHeight="1" x14ac:dyDescent="0.15">
      <c r="A40" s="73" t="str">
        <f>IF($E$5&lt;AV40,"",TEXT(EDATE($E$4,8),"ggge年m月"))</f>
        <v>令和6年12月</v>
      </c>
      <c r="B40" s="74"/>
      <c r="C40" s="75"/>
      <c r="D40" s="92" t="s">
        <v>7</v>
      </c>
      <c r="E40" s="93"/>
      <c r="F40" s="94"/>
      <c r="G40" s="5">
        <f>IF($E$4&gt;AV40,"",IF($E$5&lt;AV40,"",DAY(AV40)))</f>
        <v>1</v>
      </c>
      <c r="H40" s="5">
        <f>IF($E$4&gt;AW40,"",IF($E$5&lt;AW40,"",DAY(AW40)))</f>
        <v>2</v>
      </c>
      <c r="I40" s="5">
        <f t="shared" ref="I40:AH40" si="46">IF($E$4&gt;AX40,"",IF($E$5&lt;AX40,"",DAY(AX40)))</f>
        <v>3</v>
      </c>
      <c r="J40" s="5">
        <f t="shared" si="46"/>
        <v>4</v>
      </c>
      <c r="K40" s="5">
        <f t="shared" si="46"/>
        <v>5</v>
      </c>
      <c r="L40" s="41">
        <f t="shared" si="46"/>
        <v>6</v>
      </c>
      <c r="M40" s="41">
        <f t="shared" si="46"/>
        <v>7</v>
      </c>
      <c r="N40" s="16">
        <f t="shared" si="46"/>
        <v>8</v>
      </c>
      <c r="O40" s="16">
        <f t="shared" si="46"/>
        <v>9</v>
      </c>
      <c r="P40" s="16">
        <f t="shared" si="46"/>
        <v>10</v>
      </c>
      <c r="Q40" s="16">
        <f t="shared" si="46"/>
        <v>11</v>
      </c>
      <c r="R40" s="16">
        <f t="shared" si="46"/>
        <v>12</v>
      </c>
      <c r="S40" s="41">
        <f t="shared" si="46"/>
        <v>13</v>
      </c>
      <c r="T40" s="41">
        <f t="shared" si="46"/>
        <v>14</v>
      </c>
      <c r="U40" s="16">
        <f t="shared" si="46"/>
        <v>15</v>
      </c>
      <c r="V40" s="16">
        <f t="shared" si="46"/>
        <v>16</v>
      </c>
      <c r="W40" s="16">
        <f t="shared" si="46"/>
        <v>17</v>
      </c>
      <c r="X40" s="16">
        <f t="shared" si="46"/>
        <v>18</v>
      </c>
      <c r="Y40" s="16">
        <f t="shared" si="46"/>
        <v>19</v>
      </c>
      <c r="Z40" s="41">
        <f t="shared" si="46"/>
        <v>20</v>
      </c>
      <c r="AA40" s="41">
        <f t="shared" si="46"/>
        <v>21</v>
      </c>
      <c r="AB40" s="16">
        <f t="shared" si="46"/>
        <v>22</v>
      </c>
      <c r="AC40" s="16">
        <f t="shared" si="46"/>
        <v>23</v>
      </c>
      <c r="AD40" s="16">
        <f t="shared" si="46"/>
        <v>24</v>
      </c>
      <c r="AE40" s="16">
        <f t="shared" si="46"/>
        <v>25</v>
      </c>
      <c r="AF40" s="16">
        <f t="shared" si="46"/>
        <v>26</v>
      </c>
      <c r="AG40" s="41">
        <f t="shared" si="46"/>
        <v>27</v>
      </c>
      <c r="AH40" s="41">
        <f t="shared" si="46"/>
        <v>28</v>
      </c>
      <c r="AI40" s="41">
        <f>IF($E$4&gt;BX40,"",IF($E$5&lt;BX40,"",IF(MONTH(BW40)&lt;&gt;MONTH(BX40),"",DAY(BX40))))</f>
        <v>29</v>
      </c>
      <c r="AJ40" s="5">
        <f>IF($E$4&gt;BY40,"",IF($E$5&lt;BY40,"",IF(MONTH(BW40)&lt;&gt;MONTH(BY40),"",DAY(BY40))))</f>
        <v>30</v>
      </c>
      <c r="AK40" s="13">
        <f>IF($E$4&gt;BZ40,"",IF($E$5&lt;BZ40,"",IF(MONTH(BW40)&lt;&gt;MONTH(BZ40),"",DAY(BZ40))))</f>
        <v>31</v>
      </c>
      <c r="AL40" s="88" t="s">
        <v>11</v>
      </c>
      <c r="AM40" s="89"/>
      <c r="AN40" s="89"/>
      <c r="AO40" s="89"/>
      <c r="AP40" s="95">
        <f>COUNTIF(G42:AK42,"工")+COUNTIF(G42:AK42,"休")+COUNTIFS(G42:AK42,"外",G43:AK43,"作")+COUNTIFS(G42:AK42,"外",G43:AK43,"天")+COUNTIFS(G42:AK42,"外",G43:AK43,"閉")</f>
        <v>0</v>
      </c>
      <c r="AQ40" s="96"/>
      <c r="AU40" s="42"/>
      <c r="AV40" s="45">
        <f>EDATE(AV36,1)</f>
        <v>45627</v>
      </c>
      <c r="AW40" s="45">
        <f>AV40+1</f>
        <v>45628</v>
      </c>
      <c r="AX40" s="45">
        <f t="shared" ref="AX40:BZ40" si="47">AW40+1</f>
        <v>45629</v>
      </c>
      <c r="AY40" s="45">
        <f t="shared" si="47"/>
        <v>45630</v>
      </c>
      <c r="AZ40" s="45">
        <f t="shared" si="47"/>
        <v>45631</v>
      </c>
      <c r="BA40" s="45">
        <f t="shared" si="47"/>
        <v>45632</v>
      </c>
      <c r="BB40" s="45">
        <f t="shared" si="47"/>
        <v>45633</v>
      </c>
      <c r="BC40" s="45">
        <f t="shared" si="47"/>
        <v>45634</v>
      </c>
      <c r="BD40" s="45">
        <f t="shared" si="47"/>
        <v>45635</v>
      </c>
      <c r="BE40" s="45">
        <f t="shared" si="47"/>
        <v>45636</v>
      </c>
      <c r="BF40" s="45">
        <f t="shared" si="47"/>
        <v>45637</v>
      </c>
      <c r="BG40" s="45">
        <f t="shared" si="47"/>
        <v>45638</v>
      </c>
      <c r="BH40" s="45">
        <f t="shared" si="47"/>
        <v>45639</v>
      </c>
      <c r="BI40" s="45">
        <f t="shared" si="47"/>
        <v>45640</v>
      </c>
      <c r="BJ40" s="45">
        <f t="shared" si="47"/>
        <v>45641</v>
      </c>
      <c r="BK40" s="45">
        <f t="shared" si="47"/>
        <v>45642</v>
      </c>
      <c r="BL40" s="45">
        <f t="shared" si="47"/>
        <v>45643</v>
      </c>
      <c r="BM40" s="45">
        <f t="shared" si="47"/>
        <v>45644</v>
      </c>
      <c r="BN40" s="45">
        <f t="shared" si="47"/>
        <v>45645</v>
      </c>
      <c r="BO40" s="45">
        <f t="shared" si="47"/>
        <v>45646</v>
      </c>
      <c r="BP40" s="45">
        <f t="shared" si="47"/>
        <v>45647</v>
      </c>
      <c r="BQ40" s="45">
        <f t="shared" si="47"/>
        <v>45648</v>
      </c>
      <c r="BR40" s="45">
        <f t="shared" si="47"/>
        <v>45649</v>
      </c>
      <c r="BS40" s="45">
        <f t="shared" si="47"/>
        <v>45650</v>
      </c>
      <c r="BT40" s="45">
        <f t="shared" si="47"/>
        <v>45651</v>
      </c>
      <c r="BU40" s="45">
        <f t="shared" si="47"/>
        <v>45652</v>
      </c>
      <c r="BV40" s="45">
        <f t="shared" si="47"/>
        <v>45653</v>
      </c>
      <c r="BW40" s="45">
        <f t="shared" si="47"/>
        <v>45654</v>
      </c>
      <c r="BX40" s="45">
        <f t="shared" si="47"/>
        <v>45655</v>
      </c>
      <c r="BY40" s="45">
        <f t="shared" si="47"/>
        <v>45656</v>
      </c>
      <c r="BZ40" s="45">
        <f t="shared" si="47"/>
        <v>45657</v>
      </c>
    </row>
    <row r="41" spans="1:78" ht="20.25" customHeight="1" x14ac:dyDescent="0.15">
      <c r="A41" s="76"/>
      <c r="B41" s="77"/>
      <c r="C41" s="78"/>
      <c r="D41" s="81" t="s">
        <v>6</v>
      </c>
      <c r="E41" s="82"/>
      <c r="F41" s="83"/>
      <c r="G41" s="43">
        <f>IF(G40="","",WEEKDAY(AV40))</f>
        <v>1</v>
      </c>
      <c r="H41" s="43">
        <f t="shared" ref="H41:AK41" si="48">IF(H40="","",WEEKDAY(AW40))</f>
        <v>2</v>
      </c>
      <c r="I41" s="43">
        <f t="shared" si="48"/>
        <v>3</v>
      </c>
      <c r="J41" s="43">
        <f t="shared" si="48"/>
        <v>4</v>
      </c>
      <c r="K41" s="43">
        <f t="shared" si="48"/>
        <v>5</v>
      </c>
      <c r="L41" s="47">
        <f t="shared" si="48"/>
        <v>6</v>
      </c>
      <c r="M41" s="47">
        <f t="shared" si="48"/>
        <v>7</v>
      </c>
      <c r="N41" s="43">
        <f t="shared" si="48"/>
        <v>1</v>
      </c>
      <c r="O41" s="43">
        <f t="shared" si="48"/>
        <v>2</v>
      </c>
      <c r="P41" s="43">
        <f t="shared" si="48"/>
        <v>3</v>
      </c>
      <c r="Q41" s="43">
        <f t="shared" si="48"/>
        <v>4</v>
      </c>
      <c r="R41" s="43">
        <f t="shared" si="48"/>
        <v>5</v>
      </c>
      <c r="S41" s="47">
        <f t="shared" si="48"/>
        <v>6</v>
      </c>
      <c r="T41" s="47">
        <f t="shared" si="48"/>
        <v>7</v>
      </c>
      <c r="U41" s="43">
        <f t="shared" si="48"/>
        <v>1</v>
      </c>
      <c r="V41" s="43">
        <f t="shared" si="48"/>
        <v>2</v>
      </c>
      <c r="W41" s="43">
        <f t="shared" si="48"/>
        <v>3</v>
      </c>
      <c r="X41" s="43">
        <f t="shared" si="48"/>
        <v>4</v>
      </c>
      <c r="Y41" s="43">
        <f t="shared" si="48"/>
        <v>5</v>
      </c>
      <c r="Z41" s="47">
        <f t="shared" si="48"/>
        <v>6</v>
      </c>
      <c r="AA41" s="47">
        <f t="shared" si="48"/>
        <v>7</v>
      </c>
      <c r="AB41" s="43">
        <f t="shared" si="48"/>
        <v>1</v>
      </c>
      <c r="AC41" s="43">
        <f t="shared" si="48"/>
        <v>2</v>
      </c>
      <c r="AD41" s="43">
        <f t="shared" si="48"/>
        <v>3</v>
      </c>
      <c r="AE41" s="43">
        <f t="shared" si="48"/>
        <v>4</v>
      </c>
      <c r="AF41" s="43">
        <f t="shared" si="48"/>
        <v>5</v>
      </c>
      <c r="AG41" s="47">
        <f t="shared" si="48"/>
        <v>6</v>
      </c>
      <c r="AH41" s="47">
        <f t="shared" si="48"/>
        <v>7</v>
      </c>
      <c r="AI41" s="47">
        <f t="shared" si="48"/>
        <v>1</v>
      </c>
      <c r="AJ41" s="43">
        <f t="shared" si="48"/>
        <v>2</v>
      </c>
      <c r="AK41" s="46">
        <f t="shared" si="48"/>
        <v>3</v>
      </c>
      <c r="AL41" s="88" t="s">
        <v>8</v>
      </c>
      <c r="AM41" s="89"/>
      <c r="AN41" s="89"/>
      <c r="AO41" s="89"/>
      <c r="AP41" s="90">
        <f t="shared" ref="AP41" si="49">COUNTIF(G43:AK43,"閉")+COUNTIF(G43:AK43,"天")</f>
        <v>0</v>
      </c>
      <c r="AQ41" s="91"/>
      <c r="AV41">
        <f>WEEKDAY(AV40)</f>
        <v>1</v>
      </c>
      <c r="AW41">
        <f>WEEKDAY(AW40)</f>
        <v>2</v>
      </c>
      <c r="AX41">
        <f t="shared" ref="AX41:BZ41" si="50">WEEKDAY(AX40)</f>
        <v>3</v>
      </c>
      <c r="AY41">
        <f t="shared" si="50"/>
        <v>4</v>
      </c>
      <c r="AZ41">
        <f t="shared" si="50"/>
        <v>5</v>
      </c>
      <c r="BA41">
        <f t="shared" si="50"/>
        <v>6</v>
      </c>
      <c r="BB41">
        <f t="shared" si="50"/>
        <v>7</v>
      </c>
      <c r="BC41">
        <f t="shared" si="50"/>
        <v>1</v>
      </c>
      <c r="BD41">
        <f t="shared" si="50"/>
        <v>2</v>
      </c>
      <c r="BE41">
        <f t="shared" si="50"/>
        <v>3</v>
      </c>
      <c r="BF41">
        <f t="shared" si="50"/>
        <v>4</v>
      </c>
      <c r="BG41">
        <f t="shared" si="50"/>
        <v>5</v>
      </c>
      <c r="BH41">
        <f t="shared" si="50"/>
        <v>6</v>
      </c>
      <c r="BI41">
        <f t="shared" si="50"/>
        <v>7</v>
      </c>
      <c r="BJ41">
        <f t="shared" si="50"/>
        <v>1</v>
      </c>
      <c r="BK41">
        <f t="shared" si="50"/>
        <v>2</v>
      </c>
      <c r="BL41">
        <f t="shared" si="50"/>
        <v>3</v>
      </c>
      <c r="BM41">
        <f t="shared" si="50"/>
        <v>4</v>
      </c>
      <c r="BN41">
        <f t="shared" si="50"/>
        <v>5</v>
      </c>
      <c r="BO41">
        <f t="shared" si="50"/>
        <v>6</v>
      </c>
      <c r="BP41">
        <f t="shared" si="50"/>
        <v>7</v>
      </c>
      <c r="BQ41">
        <f t="shared" si="50"/>
        <v>1</v>
      </c>
      <c r="BR41">
        <f t="shared" si="50"/>
        <v>2</v>
      </c>
      <c r="BS41">
        <f t="shared" si="50"/>
        <v>3</v>
      </c>
      <c r="BT41">
        <f t="shared" si="50"/>
        <v>4</v>
      </c>
      <c r="BU41">
        <f t="shared" si="50"/>
        <v>5</v>
      </c>
      <c r="BV41">
        <f t="shared" si="50"/>
        <v>6</v>
      </c>
      <c r="BW41">
        <f t="shared" si="50"/>
        <v>7</v>
      </c>
      <c r="BX41">
        <f t="shared" si="50"/>
        <v>1</v>
      </c>
      <c r="BY41">
        <f t="shared" si="50"/>
        <v>2</v>
      </c>
      <c r="BZ41">
        <f t="shared" si="50"/>
        <v>3</v>
      </c>
    </row>
    <row r="42" spans="1:78" ht="20.25" customHeight="1" x14ac:dyDescent="0.15">
      <c r="A42" s="49"/>
      <c r="B42" s="52" t="s">
        <v>42</v>
      </c>
      <c r="C42" s="50" t="str">
        <f>IFERROR(IF(AP42&lt;($Y$157/100),"×","○"),"")</f>
        <v/>
      </c>
      <c r="D42" s="81" t="s">
        <v>24</v>
      </c>
      <c r="E42" s="82"/>
      <c r="F42" s="8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88" t="s">
        <v>21</v>
      </c>
      <c r="AM42" s="89"/>
      <c r="AN42" s="89"/>
      <c r="AO42" s="89"/>
      <c r="AP42" s="79" t="e">
        <f t="shared" ref="AP42" si="51">AP41/AP40</f>
        <v>#DIV/0!</v>
      </c>
      <c r="AQ42" s="80"/>
      <c r="AR42">
        <f>IF(C42="×",1,0)</f>
        <v>0</v>
      </c>
    </row>
    <row r="43" spans="1:78" ht="20.25" customHeight="1" thickBot="1" x14ac:dyDescent="0.2">
      <c r="A43" s="57"/>
      <c r="B43" s="53" t="s">
        <v>43</v>
      </c>
      <c r="C43" s="51" t="str">
        <f>IF(AP43=0,"",IF(AP41&lt;AP43,"×","○"))</f>
        <v/>
      </c>
      <c r="D43" s="97" t="s">
        <v>25</v>
      </c>
      <c r="E43" s="98"/>
      <c r="F43" s="9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11"/>
      <c r="AJ43" s="11"/>
      <c r="AK43" s="12"/>
      <c r="AL43" s="84" t="s">
        <v>33</v>
      </c>
      <c r="AM43" s="85"/>
      <c r="AN43" s="85"/>
      <c r="AO43" s="85"/>
      <c r="AP43" s="120">
        <f>COUNTIFS(G41:AK41,7,G43:AK43,"作")+COUNTIFS(G41:AK41,7,G43:AK43,"天")+COUNTIFS(G41:AK41,7,G43:AK43,"閉")+COUNTIFS(G41:AK41,1,G43:AK43,"作")+COUNTIFS(G41:AK41,1,G43:AK43,"天")+COUNTIFS(G41:AK41,1,G43:AK43,"閉")</f>
        <v>0</v>
      </c>
      <c r="AQ43" s="121"/>
      <c r="AR43">
        <f>IF(C43="×",1,0)</f>
        <v>0</v>
      </c>
      <c r="AS43">
        <f>IF(A40="","",IF(AR42=0,0,IF(AR43=0,0,1)))</f>
        <v>0</v>
      </c>
    </row>
    <row r="44" spans="1:78" ht="20.25" customHeight="1" x14ac:dyDescent="0.15">
      <c r="A44" s="73" t="str">
        <f>IF($E$5&lt;AV44,"",TEXT(EDATE($E$4,9),"ggge年m月"))</f>
        <v>令和7年1月</v>
      </c>
      <c r="B44" s="74"/>
      <c r="C44" s="75"/>
      <c r="D44" s="92" t="s">
        <v>7</v>
      </c>
      <c r="E44" s="93"/>
      <c r="F44" s="94"/>
      <c r="G44" s="5">
        <f>IF($E$4&gt;AV44,"",IF($E$5&lt;AV44,"",DAY(AV44)))</f>
        <v>1</v>
      </c>
      <c r="H44" s="5">
        <f>IF($E$4&gt;AW44,"",IF($E$5&lt;AW44,"",DAY(AW44)))</f>
        <v>2</v>
      </c>
      <c r="I44" s="5">
        <f t="shared" ref="I44:AH44" si="52">IF($E$4&gt;AX44,"",IF($E$5&lt;AX44,"",DAY(AX44)))</f>
        <v>3</v>
      </c>
      <c r="J44" s="5">
        <f t="shared" si="52"/>
        <v>4</v>
      </c>
      <c r="K44" s="5">
        <f t="shared" si="52"/>
        <v>5</v>
      </c>
      <c r="L44" s="41">
        <f t="shared" si="52"/>
        <v>6</v>
      </c>
      <c r="M44" s="41">
        <f t="shared" si="52"/>
        <v>7</v>
      </c>
      <c r="N44" s="16">
        <f t="shared" si="52"/>
        <v>8</v>
      </c>
      <c r="O44" s="16">
        <f t="shared" si="52"/>
        <v>9</v>
      </c>
      <c r="P44" s="16">
        <f t="shared" si="52"/>
        <v>10</v>
      </c>
      <c r="Q44" s="16">
        <f t="shared" si="52"/>
        <v>11</v>
      </c>
      <c r="R44" s="16">
        <f t="shared" si="52"/>
        <v>12</v>
      </c>
      <c r="S44" s="41">
        <f t="shared" si="52"/>
        <v>13</v>
      </c>
      <c r="T44" s="41">
        <f t="shared" si="52"/>
        <v>14</v>
      </c>
      <c r="U44" s="16">
        <f t="shared" si="52"/>
        <v>15</v>
      </c>
      <c r="V44" s="16">
        <f t="shared" si="52"/>
        <v>16</v>
      </c>
      <c r="W44" s="16">
        <f t="shared" si="52"/>
        <v>17</v>
      </c>
      <c r="X44" s="16">
        <f t="shared" si="52"/>
        <v>18</v>
      </c>
      <c r="Y44" s="16">
        <f t="shared" si="52"/>
        <v>19</v>
      </c>
      <c r="Z44" s="41">
        <f t="shared" si="52"/>
        <v>20</v>
      </c>
      <c r="AA44" s="41">
        <f t="shared" si="52"/>
        <v>21</v>
      </c>
      <c r="AB44" s="16">
        <f t="shared" si="52"/>
        <v>22</v>
      </c>
      <c r="AC44" s="16">
        <f t="shared" si="52"/>
        <v>23</v>
      </c>
      <c r="AD44" s="16">
        <f t="shared" si="52"/>
        <v>24</v>
      </c>
      <c r="AE44" s="16">
        <f t="shared" si="52"/>
        <v>25</v>
      </c>
      <c r="AF44" s="16">
        <f t="shared" si="52"/>
        <v>26</v>
      </c>
      <c r="AG44" s="41">
        <f t="shared" si="52"/>
        <v>27</v>
      </c>
      <c r="AH44" s="41">
        <f t="shared" si="52"/>
        <v>28</v>
      </c>
      <c r="AI44" s="41">
        <f>IF($E$4&gt;BX44,"",IF($E$5&lt;BX44,"",IF(MONTH(BW44)&lt;&gt;MONTH(BX44),"",DAY(BX44))))</f>
        <v>29</v>
      </c>
      <c r="AJ44" s="5">
        <f>IF($E$4&gt;BY44,"",IF($E$5&lt;BY44,"",IF(MONTH(BW44)&lt;&gt;MONTH(BY44),"",DAY(BY44))))</f>
        <v>30</v>
      </c>
      <c r="AK44" s="13">
        <f>IF($E$4&gt;BZ44,"",IF($E$5&lt;BZ44,"",IF(MONTH(BW44)&lt;&gt;MONTH(BZ44),"",DAY(BZ44))))</f>
        <v>31</v>
      </c>
      <c r="AL44" s="88" t="s">
        <v>11</v>
      </c>
      <c r="AM44" s="89"/>
      <c r="AN44" s="89"/>
      <c r="AO44" s="89"/>
      <c r="AP44" s="95">
        <f>COUNTIF(G46:AK46,"工")+COUNTIF(G46:AK46,"休")+COUNTIFS(G46:AK46,"外",G47:AK47,"作")+COUNTIFS(G46:AK46,"外",G47:AK47,"天")+COUNTIFS(G46:AK46,"外",G47:AK47,"閉")</f>
        <v>0</v>
      </c>
      <c r="AQ44" s="96"/>
      <c r="AU44" s="42"/>
      <c r="AV44" s="45">
        <f>EDATE(AV40,1)</f>
        <v>45658</v>
      </c>
      <c r="AW44" s="45">
        <f>AV44+1</f>
        <v>45659</v>
      </c>
      <c r="AX44" s="45">
        <f t="shared" ref="AX44:BZ44" si="53">AW44+1</f>
        <v>45660</v>
      </c>
      <c r="AY44" s="45">
        <f t="shared" si="53"/>
        <v>45661</v>
      </c>
      <c r="AZ44" s="45">
        <f t="shared" si="53"/>
        <v>45662</v>
      </c>
      <c r="BA44" s="45">
        <f t="shared" si="53"/>
        <v>45663</v>
      </c>
      <c r="BB44" s="45">
        <f t="shared" si="53"/>
        <v>45664</v>
      </c>
      <c r="BC44" s="45">
        <f t="shared" si="53"/>
        <v>45665</v>
      </c>
      <c r="BD44" s="45">
        <f t="shared" si="53"/>
        <v>45666</v>
      </c>
      <c r="BE44" s="45">
        <f t="shared" si="53"/>
        <v>45667</v>
      </c>
      <c r="BF44" s="45">
        <f t="shared" si="53"/>
        <v>45668</v>
      </c>
      <c r="BG44" s="45">
        <f t="shared" si="53"/>
        <v>45669</v>
      </c>
      <c r="BH44" s="45">
        <f t="shared" si="53"/>
        <v>45670</v>
      </c>
      <c r="BI44" s="45">
        <f t="shared" si="53"/>
        <v>45671</v>
      </c>
      <c r="BJ44" s="45">
        <f t="shared" si="53"/>
        <v>45672</v>
      </c>
      <c r="BK44" s="45">
        <f t="shared" si="53"/>
        <v>45673</v>
      </c>
      <c r="BL44" s="45">
        <f t="shared" si="53"/>
        <v>45674</v>
      </c>
      <c r="BM44" s="45">
        <f t="shared" si="53"/>
        <v>45675</v>
      </c>
      <c r="BN44" s="45">
        <f t="shared" si="53"/>
        <v>45676</v>
      </c>
      <c r="BO44" s="45">
        <f t="shared" si="53"/>
        <v>45677</v>
      </c>
      <c r="BP44" s="45">
        <f t="shared" si="53"/>
        <v>45678</v>
      </c>
      <c r="BQ44" s="45">
        <f t="shared" si="53"/>
        <v>45679</v>
      </c>
      <c r="BR44" s="45">
        <f t="shared" si="53"/>
        <v>45680</v>
      </c>
      <c r="BS44" s="45">
        <f t="shared" si="53"/>
        <v>45681</v>
      </c>
      <c r="BT44" s="45">
        <f t="shared" si="53"/>
        <v>45682</v>
      </c>
      <c r="BU44" s="45">
        <f t="shared" si="53"/>
        <v>45683</v>
      </c>
      <c r="BV44" s="45">
        <f t="shared" si="53"/>
        <v>45684</v>
      </c>
      <c r="BW44" s="45">
        <f t="shared" si="53"/>
        <v>45685</v>
      </c>
      <c r="BX44" s="45">
        <f t="shared" si="53"/>
        <v>45686</v>
      </c>
      <c r="BY44" s="45">
        <f t="shared" si="53"/>
        <v>45687</v>
      </c>
      <c r="BZ44" s="45">
        <f t="shared" si="53"/>
        <v>45688</v>
      </c>
    </row>
    <row r="45" spans="1:78" ht="20.25" customHeight="1" x14ac:dyDescent="0.15">
      <c r="A45" s="76"/>
      <c r="B45" s="77"/>
      <c r="C45" s="78"/>
      <c r="D45" s="81" t="s">
        <v>6</v>
      </c>
      <c r="E45" s="82"/>
      <c r="F45" s="83"/>
      <c r="G45" s="43">
        <f>IF(G44="","",WEEKDAY(AV44))</f>
        <v>4</v>
      </c>
      <c r="H45" s="43">
        <f t="shared" ref="H45:AK45" si="54">IF(H44="","",WEEKDAY(AW44))</f>
        <v>5</v>
      </c>
      <c r="I45" s="43">
        <f t="shared" si="54"/>
        <v>6</v>
      </c>
      <c r="J45" s="43">
        <f t="shared" si="54"/>
        <v>7</v>
      </c>
      <c r="K45" s="43">
        <f t="shared" si="54"/>
        <v>1</v>
      </c>
      <c r="L45" s="47">
        <f t="shared" si="54"/>
        <v>2</v>
      </c>
      <c r="M45" s="47">
        <f t="shared" si="54"/>
        <v>3</v>
      </c>
      <c r="N45" s="43">
        <f t="shared" si="54"/>
        <v>4</v>
      </c>
      <c r="O45" s="43">
        <f t="shared" si="54"/>
        <v>5</v>
      </c>
      <c r="P45" s="43">
        <f t="shared" si="54"/>
        <v>6</v>
      </c>
      <c r="Q45" s="43">
        <f t="shared" si="54"/>
        <v>7</v>
      </c>
      <c r="R45" s="43">
        <f t="shared" si="54"/>
        <v>1</v>
      </c>
      <c r="S45" s="47">
        <f t="shared" si="54"/>
        <v>2</v>
      </c>
      <c r="T45" s="47">
        <f t="shared" si="54"/>
        <v>3</v>
      </c>
      <c r="U45" s="43">
        <f t="shared" si="54"/>
        <v>4</v>
      </c>
      <c r="V45" s="43">
        <f t="shared" si="54"/>
        <v>5</v>
      </c>
      <c r="W45" s="43">
        <f t="shared" si="54"/>
        <v>6</v>
      </c>
      <c r="X45" s="43">
        <f t="shared" si="54"/>
        <v>7</v>
      </c>
      <c r="Y45" s="43">
        <f t="shared" si="54"/>
        <v>1</v>
      </c>
      <c r="Z45" s="47">
        <f t="shared" si="54"/>
        <v>2</v>
      </c>
      <c r="AA45" s="47">
        <f t="shared" si="54"/>
        <v>3</v>
      </c>
      <c r="AB45" s="43">
        <f t="shared" si="54"/>
        <v>4</v>
      </c>
      <c r="AC45" s="43">
        <f t="shared" si="54"/>
        <v>5</v>
      </c>
      <c r="AD45" s="43">
        <f t="shared" si="54"/>
        <v>6</v>
      </c>
      <c r="AE45" s="43">
        <f t="shared" si="54"/>
        <v>7</v>
      </c>
      <c r="AF45" s="43">
        <f t="shared" si="54"/>
        <v>1</v>
      </c>
      <c r="AG45" s="47">
        <f t="shared" si="54"/>
        <v>2</v>
      </c>
      <c r="AH45" s="47">
        <f t="shared" si="54"/>
        <v>3</v>
      </c>
      <c r="AI45" s="47">
        <f t="shared" si="54"/>
        <v>4</v>
      </c>
      <c r="AJ45" s="43">
        <f t="shared" si="54"/>
        <v>5</v>
      </c>
      <c r="AK45" s="46">
        <f t="shared" si="54"/>
        <v>6</v>
      </c>
      <c r="AL45" s="88" t="s">
        <v>8</v>
      </c>
      <c r="AM45" s="89"/>
      <c r="AN45" s="89"/>
      <c r="AO45" s="89"/>
      <c r="AP45" s="90">
        <f t="shared" ref="AP45" si="55">COUNTIF(G47:AK47,"閉")+COUNTIF(G47:AK47,"天")</f>
        <v>0</v>
      </c>
      <c r="AQ45" s="91"/>
      <c r="AV45">
        <f>WEEKDAY(AV44)</f>
        <v>4</v>
      </c>
      <c r="AW45">
        <f>WEEKDAY(AW44)</f>
        <v>5</v>
      </c>
      <c r="AX45">
        <f t="shared" ref="AX45:BZ45" si="56">WEEKDAY(AX44)</f>
        <v>6</v>
      </c>
      <c r="AY45">
        <f t="shared" si="56"/>
        <v>7</v>
      </c>
      <c r="AZ45">
        <f t="shared" si="56"/>
        <v>1</v>
      </c>
      <c r="BA45">
        <f t="shared" si="56"/>
        <v>2</v>
      </c>
      <c r="BB45">
        <f t="shared" si="56"/>
        <v>3</v>
      </c>
      <c r="BC45">
        <f t="shared" si="56"/>
        <v>4</v>
      </c>
      <c r="BD45">
        <f t="shared" si="56"/>
        <v>5</v>
      </c>
      <c r="BE45">
        <f t="shared" si="56"/>
        <v>6</v>
      </c>
      <c r="BF45">
        <f t="shared" si="56"/>
        <v>7</v>
      </c>
      <c r="BG45">
        <f t="shared" si="56"/>
        <v>1</v>
      </c>
      <c r="BH45">
        <f t="shared" si="56"/>
        <v>2</v>
      </c>
      <c r="BI45">
        <f t="shared" si="56"/>
        <v>3</v>
      </c>
      <c r="BJ45">
        <f t="shared" si="56"/>
        <v>4</v>
      </c>
      <c r="BK45">
        <f t="shared" si="56"/>
        <v>5</v>
      </c>
      <c r="BL45">
        <f t="shared" si="56"/>
        <v>6</v>
      </c>
      <c r="BM45">
        <f t="shared" si="56"/>
        <v>7</v>
      </c>
      <c r="BN45">
        <f t="shared" si="56"/>
        <v>1</v>
      </c>
      <c r="BO45">
        <f t="shared" si="56"/>
        <v>2</v>
      </c>
      <c r="BP45">
        <f t="shared" si="56"/>
        <v>3</v>
      </c>
      <c r="BQ45">
        <f t="shared" si="56"/>
        <v>4</v>
      </c>
      <c r="BR45">
        <f t="shared" si="56"/>
        <v>5</v>
      </c>
      <c r="BS45">
        <f t="shared" si="56"/>
        <v>6</v>
      </c>
      <c r="BT45">
        <f t="shared" si="56"/>
        <v>7</v>
      </c>
      <c r="BU45">
        <f t="shared" si="56"/>
        <v>1</v>
      </c>
      <c r="BV45">
        <f t="shared" si="56"/>
        <v>2</v>
      </c>
      <c r="BW45">
        <f t="shared" si="56"/>
        <v>3</v>
      </c>
      <c r="BX45">
        <f t="shared" si="56"/>
        <v>4</v>
      </c>
      <c r="BY45">
        <f t="shared" si="56"/>
        <v>5</v>
      </c>
      <c r="BZ45">
        <f t="shared" si="56"/>
        <v>6</v>
      </c>
    </row>
    <row r="46" spans="1:78" ht="20.25" customHeight="1" x14ac:dyDescent="0.15">
      <c r="A46" s="49"/>
      <c r="B46" s="52" t="s">
        <v>42</v>
      </c>
      <c r="C46" s="50" t="str">
        <f>IFERROR(IF(AP46&lt;($Y$157/100),"×","○"),"")</f>
        <v/>
      </c>
      <c r="D46" s="81" t="s">
        <v>24</v>
      </c>
      <c r="E46" s="82"/>
      <c r="F46" s="83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88" t="s">
        <v>21</v>
      </c>
      <c r="AM46" s="89"/>
      <c r="AN46" s="89"/>
      <c r="AO46" s="89"/>
      <c r="AP46" s="79" t="e">
        <f t="shared" ref="AP46" si="57">AP45/AP44</f>
        <v>#DIV/0!</v>
      </c>
      <c r="AQ46" s="80"/>
      <c r="AR46">
        <f>IF(C46="×",1,0)</f>
        <v>0</v>
      </c>
    </row>
    <row r="47" spans="1:78" ht="20.25" customHeight="1" thickBot="1" x14ac:dyDescent="0.2">
      <c r="A47" s="57"/>
      <c r="B47" s="53" t="s">
        <v>43</v>
      </c>
      <c r="C47" s="51" t="str">
        <f>IF(AP47=0,"",IF(AP45&lt;AP47,"×","○"))</f>
        <v/>
      </c>
      <c r="D47" s="97" t="s">
        <v>25</v>
      </c>
      <c r="E47" s="98"/>
      <c r="F47" s="99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11"/>
      <c r="AK47" s="12"/>
      <c r="AL47" s="84" t="s">
        <v>33</v>
      </c>
      <c r="AM47" s="85"/>
      <c r="AN47" s="85"/>
      <c r="AO47" s="85"/>
      <c r="AP47" s="120">
        <f>COUNTIFS(G45:AK45,7,G47:AK47,"作")+COUNTIFS(G45:AK45,7,G47:AK47,"天")+COUNTIFS(G45:AK45,7,G47:AK47,"閉")+COUNTIFS(G45:AK45,1,G47:AK47,"作")+COUNTIFS(G45:AK45,1,G47:AK47,"天")+COUNTIFS(G45:AK45,1,G47:AK47,"閉")</f>
        <v>0</v>
      </c>
      <c r="AQ47" s="121"/>
      <c r="AR47">
        <f>IF(C47="×",1,0)</f>
        <v>0</v>
      </c>
      <c r="AS47">
        <f>IF(A44="","",IF(AR46=0,0,IF(AR47=0,0,1)))</f>
        <v>0</v>
      </c>
    </row>
    <row r="48" spans="1:78" ht="20.25" customHeight="1" x14ac:dyDescent="0.15">
      <c r="A48" s="73" t="str">
        <f>IF($E$5&lt;AV48,"",TEXT(EDATE($E$4,10),"ggge年m月"))</f>
        <v>令和7年2月</v>
      </c>
      <c r="B48" s="74"/>
      <c r="C48" s="75"/>
      <c r="D48" s="92" t="s">
        <v>7</v>
      </c>
      <c r="E48" s="93"/>
      <c r="F48" s="94"/>
      <c r="G48" s="5">
        <f>IF($E$4&gt;AV48,"",IF($E$5&lt;AV48,"",DAY(AV48)))</f>
        <v>1</v>
      </c>
      <c r="H48" s="5">
        <f>IF($E$4&gt;AW48,"",IF($E$5&lt;AW48,"",DAY(AW48)))</f>
        <v>2</v>
      </c>
      <c r="I48" s="5">
        <f t="shared" ref="I48:AH48" si="58">IF($E$4&gt;AX48,"",IF($E$5&lt;AX48,"",DAY(AX48)))</f>
        <v>3</v>
      </c>
      <c r="J48" s="5">
        <f t="shared" si="58"/>
        <v>4</v>
      </c>
      <c r="K48" s="5">
        <f t="shared" si="58"/>
        <v>5</v>
      </c>
      <c r="L48" s="41">
        <f t="shared" si="58"/>
        <v>6</v>
      </c>
      <c r="M48" s="41">
        <f t="shared" si="58"/>
        <v>7</v>
      </c>
      <c r="N48" s="16">
        <f t="shared" si="58"/>
        <v>8</v>
      </c>
      <c r="O48" s="16">
        <f t="shared" si="58"/>
        <v>9</v>
      </c>
      <c r="P48" s="16">
        <f t="shared" si="58"/>
        <v>10</v>
      </c>
      <c r="Q48" s="16">
        <f t="shared" si="58"/>
        <v>11</v>
      </c>
      <c r="R48" s="16">
        <f t="shared" si="58"/>
        <v>12</v>
      </c>
      <c r="S48" s="41">
        <f t="shared" si="58"/>
        <v>13</v>
      </c>
      <c r="T48" s="41">
        <f t="shared" si="58"/>
        <v>14</v>
      </c>
      <c r="U48" s="16">
        <f t="shared" si="58"/>
        <v>15</v>
      </c>
      <c r="V48" s="16">
        <f t="shared" si="58"/>
        <v>16</v>
      </c>
      <c r="W48" s="16">
        <f t="shared" si="58"/>
        <v>17</v>
      </c>
      <c r="X48" s="16">
        <f t="shared" si="58"/>
        <v>18</v>
      </c>
      <c r="Y48" s="16">
        <f t="shared" si="58"/>
        <v>19</v>
      </c>
      <c r="Z48" s="41">
        <f t="shared" si="58"/>
        <v>20</v>
      </c>
      <c r="AA48" s="41">
        <f t="shared" si="58"/>
        <v>21</v>
      </c>
      <c r="AB48" s="16">
        <f t="shared" si="58"/>
        <v>22</v>
      </c>
      <c r="AC48" s="16">
        <f t="shared" si="58"/>
        <v>23</v>
      </c>
      <c r="AD48" s="16">
        <f t="shared" si="58"/>
        <v>24</v>
      </c>
      <c r="AE48" s="16">
        <f t="shared" si="58"/>
        <v>25</v>
      </c>
      <c r="AF48" s="16">
        <f t="shared" si="58"/>
        <v>26</v>
      </c>
      <c r="AG48" s="41">
        <f t="shared" si="58"/>
        <v>27</v>
      </c>
      <c r="AH48" s="41">
        <f t="shared" si="58"/>
        <v>28</v>
      </c>
      <c r="AI48" s="41" t="str">
        <f>IF($E$4&gt;BX48,"",IF($E$5&lt;BX48,"",IF(MONTH(BW48)&lt;&gt;MONTH(BX48),"",DAY(BX48))))</f>
        <v/>
      </c>
      <c r="AJ48" s="5" t="str">
        <f>IF($E$4&gt;BY48,"",IF($E$5&lt;BY48,"",IF(MONTH(BW48)&lt;&gt;MONTH(BY48),"",DAY(BY48))))</f>
        <v/>
      </c>
      <c r="AK48" s="13" t="str">
        <f>IF($E$4&gt;BZ48,"",IF($E$5&lt;BZ48,"",IF(MONTH(BW48)&lt;&gt;MONTH(BZ48),"",DAY(BZ48))))</f>
        <v/>
      </c>
      <c r="AL48" s="88" t="s">
        <v>11</v>
      </c>
      <c r="AM48" s="89"/>
      <c r="AN48" s="89"/>
      <c r="AO48" s="89"/>
      <c r="AP48" s="95">
        <f>COUNTIF(G50:AK50,"工")+COUNTIF(G50:AK50,"休")+COUNTIFS(G50:AK50,"外",G51:AK51,"作")+COUNTIFS(G50:AK50,"外",G51:AK51,"天")+COUNTIFS(G50:AK50,"外",G51:AK51,"閉")</f>
        <v>0</v>
      </c>
      <c r="AQ48" s="96"/>
      <c r="AU48" s="42"/>
      <c r="AV48" s="45">
        <f>EDATE(AV44,1)</f>
        <v>45689</v>
      </c>
      <c r="AW48" s="45">
        <f>AV48+1</f>
        <v>45690</v>
      </c>
      <c r="AX48" s="45">
        <f t="shared" ref="AX48:BZ48" si="59">AW48+1</f>
        <v>45691</v>
      </c>
      <c r="AY48" s="45">
        <f t="shared" si="59"/>
        <v>45692</v>
      </c>
      <c r="AZ48" s="45">
        <f t="shared" si="59"/>
        <v>45693</v>
      </c>
      <c r="BA48" s="45">
        <f t="shared" si="59"/>
        <v>45694</v>
      </c>
      <c r="BB48" s="45">
        <f t="shared" si="59"/>
        <v>45695</v>
      </c>
      <c r="BC48" s="45">
        <f t="shared" si="59"/>
        <v>45696</v>
      </c>
      <c r="BD48" s="45">
        <f t="shared" si="59"/>
        <v>45697</v>
      </c>
      <c r="BE48" s="45">
        <f t="shared" si="59"/>
        <v>45698</v>
      </c>
      <c r="BF48" s="45">
        <f t="shared" si="59"/>
        <v>45699</v>
      </c>
      <c r="BG48" s="45">
        <f t="shared" si="59"/>
        <v>45700</v>
      </c>
      <c r="BH48" s="45">
        <f t="shared" si="59"/>
        <v>45701</v>
      </c>
      <c r="BI48" s="45">
        <f t="shared" si="59"/>
        <v>45702</v>
      </c>
      <c r="BJ48" s="45">
        <f t="shared" si="59"/>
        <v>45703</v>
      </c>
      <c r="BK48" s="45">
        <f t="shared" si="59"/>
        <v>45704</v>
      </c>
      <c r="BL48" s="45">
        <f t="shared" si="59"/>
        <v>45705</v>
      </c>
      <c r="BM48" s="45">
        <f t="shared" si="59"/>
        <v>45706</v>
      </c>
      <c r="BN48" s="45">
        <f t="shared" si="59"/>
        <v>45707</v>
      </c>
      <c r="BO48" s="45">
        <f t="shared" si="59"/>
        <v>45708</v>
      </c>
      <c r="BP48" s="45">
        <f t="shared" si="59"/>
        <v>45709</v>
      </c>
      <c r="BQ48" s="45">
        <f t="shared" si="59"/>
        <v>45710</v>
      </c>
      <c r="BR48" s="45">
        <f t="shared" si="59"/>
        <v>45711</v>
      </c>
      <c r="BS48" s="45">
        <f t="shared" si="59"/>
        <v>45712</v>
      </c>
      <c r="BT48" s="45">
        <f t="shared" si="59"/>
        <v>45713</v>
      </c>
      <c r="BU48" s="45">
        <f t="shared" si="59"/>
        <v>45714</v>
      </c>
      <c r="BV48" s="45">
        <f t="shared" si="59"/>
        <v>45715</v>
      </c>
      <c r="BW48" s="45">
        <f t="shared" si="59"/>
        <v>45716</v>
      </c>
      <c r="BX48" s="45">
        <f t="shared" si="59"/>
        <v>45717</v>
      </c>
      <c r="BY48" s="45">
        <f t="shared" si="59"/>
        <v>45718</v>
      </c>
      <c r="BZ48" s="45">
        <f t="shared" si="59"/>
        <v>45719</v>
      </c>
    </row>
    <row r="49" spans="1:78" ht="20.25" customHeight="1" x14ac:dyDescent="0.15">
      <c r="A49" s="76"/>
      <c r="B49" s="77"/>
      <c r="C49" s="78"/>
      <c r="D49" s="81" t="s">
        <v>6</v>
      </c>
      <c r="E49" s="82"/>
      <c r="F49" s="83"/>
      <c r="G49" s="43">
        <f>IF(G48="","",WEEKDAY(AV48))</f>
        <v>7</v>
      </c>
      <c r="H49" s="43">
        <f t="shared" ref="H49:AK49" si="60">IF(H48="","",WEEKDAY(AW48))</f>
        <v>1</v>
      </c>
      <c r="I49" s="43">
        <f t="shared" si="60"/>
        <v>2</v>
      </c>
      <c r="J49" s="43">
        <f t="shared" si="60"/>
        <v>3</v>
      </c>
      <c r="K49" s="43">
        <f t="shared" si="60"/>
        <v>4</v>
      </c>
      <c r="L49" s="47">
        <f t="shared" si="60"/>
        <v>5</v>
      </c>
      <c r="M49" s="47">
        <f t="shared" si="60"/>
        <v>6</v>
      </c>
      <c r="N49" s="43">
        <f t="shared" si="60"/>
        <v>7</v>
      </c>
      <c r="O49" s="43">
        <f t="shared" si="60"/>
        <v>1</v>
      </c>
      <c r="P49" s="43">
        <f t="shared" si="60"/>
        <v>2</v>
      </c>
      <c r="Q49" s="43">
        <f t="shared" si="60"/>
        <v>3</v>
      </c>
      <c r="R49" s="43">
        <f t="shared" si="60"/>
        <v>4</v>
      </c>
      <c r="S49" s="47">
        <f t="shared" si="60"/>
        <v>5</v>
      </c>
      <c r="T49" s="47">
        <f t="shared" si="60"/>
        <v>6</v>
      </c>
      <c r="U49" s="43">
        <f t="shared" si="60"/>
        <v>7</v>
      </c>
      <c r="V49" s="43">
        <f t="shared" si="60"/>
        <v>1</v>
      </c>
      <c r="W49" s="43">
        <f t="shared" si="60"/>
        <v>2</v>
      </c>
      <c r="X49" s="43">
        <f t="shared" si="60"/>
        <v>3</v>
      </c>
      <c r="Y49" s="43">
        <f t="shared" si="60"/>
        <v>4</v>
      </c>
      <c r="Z49" s="47">
        <f t="shared" si="60"/>
        <v>5</v>
      </c>
      <c r="AA49" s="47">
        <f t="shared" si="60"/>
        <v>6</v>
      </c>
      <c r="AB49" s="43">
        <f t="shared" si="60"/>
        <v>7</v>
      </c>
      <c r="AC49" s="43">
        <f t="shared" si="60"/>
        <v>1</v>
      </c>
      <c r="AD49" s="43">
        <f t="shared" si="60"/>
        <v>2</v>
      </c>
      <c r="AE49" s="43">
        <f t="shared" si="60"/>
        <v>3</v>
      </c>
      <c r="AF49" s="43">
        <f t="shared" si="60"/>
        <v>4</v>
      </c>
      <c r="AG49" s="47">
        <f t="shared" si="60"/>
        <v>5</v>
      </c>
      <c r="AH49" s="47">
        <f t="shared" si="60"/>
        <v>6</v>
      </c>
      <c r="AI49" s="47" t="str">
        <f t="shared" si="60"/>
        <v/>
      </c>
      <c r="AJ49" s="43" t="str">
        <f t="shared" si="60"/>
        <v/>
      </c>
      <c r="AK49" s="46" t="str">
        <f t="shared" si="60"/>
        <v/>
      </c>
      <c r="AL49" s="88" t="s">
        <v>8</v>
      </c>
      <c r="AM49" s="89"/>
      <c r="AN49" s="89"/>
      <c r="AO49" s="89"/>
      <c r="AP49" s="90">
        <f t="shared" ref="AP49" si="61">COUNTIF(G51:AK51,"閉")+COUNTIF(G51:AK51,"天")</f>
        <v>0</v>
      </c>
      <c r="AQ49" s="91"/>
      <c r="AV49">
        <f>WEEKDAY(AV48)</f>
        <v>7</v>
      </c>
      <c r="AW49">
        <f>WEEKDAY(AW48)</f>
        <v>1</v>
      </c>
      <c r="AX49">
        <f t="shared" ref="AX49:BZ49" si="62">WEEKDAY(AX48)</f>
        <v>2</v>
      </c>
      <c r="AY49">
        <f t="shared" si="62"/>
        <v>3</v>
      </c>
      <c r="AZ49">
        <f t="shared" si="62"/>
        <v>4</v>
      </c>
      <c r="BA49">
        <f t="shared" si="62"/>
        <v>5</v>
      </c>
      <c r="BB49">
        <f t="shared" si="62"/>
        <v>6</v>
      </c>
      <c r="BC49">
        <f t="shared" si="62"/>
        <v>7</v>
      </c>
      <c r="BD49">
        <f t="shared" si="62"/>
        <v>1</v>
      </c>
      <c r="BE49">
        <f t="shared" si="62"/>
        <v>2</v>
      </c>
      <c r="BF49">
        <f t="shared" si="62"/>
        <v>3</v>
      </c>
      <c r="BG49">
        <f t="shared" si="62"/>
        <v>4</v>
      </c>
      <c r="BH49">
        <f t="shared" si="62"/>
        <v>5</v>
      </c>
      <c r="BI49">
        <f t="shared" si="62"/>
        <v>6</v>
      </c>
      <c r="BJ49">
        <f t="shared" si="62"/>
        <v>7</v>
      </c>
      <c r="BK49">
        <f t="shared" si="62"/>
        <v>1</v>
      </c>
      <c r="BL49">
        <f t="shared" si="62"/>
        <v>2</v>
      </c>
      <c r="BM49">
        <f t="shared" si="62"/>
        <v>3</v>
      </c>
      <c r="BN49">
        <f t="shared" si="62"/>
        <v>4</v>
      </c>
      <c r="BO49">
        <f t="shared" si="62"/>
        <v>5</v>
      </c>
      <c r="BP49">
        <f t="shared" si="62"/>
        <v>6</v>
      </c>
      <c r="BQ49">
        <f t="shared" si="62"/>
        <v>7</v>
      </c>
      <c r="BR49">
        <f t="shared" si="62"/>
        <v>1</v>
      </c>
      <c r="BS49">
        <f t="shared" si="62"/>
        <v>2</v>
      </c>
      <c r="BT49">
        <f t="shared" si="62"/>
        <v>3</v>
      </c>
      <c r="BU49">
        <f t="shared" si="62"/>
        <v>4</v>
      </c>
      <c r="BV49">
        <f t="shared" si="62"/>
        <v>5</v>
      </c>
      <c r="BW49">
        <f t="shared" si="62"/>
        <v>6</v>
      </c>
      <c r="BX49">
        <f t="shared" si="62"/>
        <v>7</v>
      </c>
      <c r="BY49">
        <f t="shared" si="62"/>
        <v>1</v>
      </c>
      <c r="BZ49">
        <f t="shared" si="62"/>
        <v>2</v>
      </c>
    </row>
    <row r="50" spans="1:78" ht="20.25" customHeight="1" x14ac:dyDescent="0.15">
      <c r="A50" s="49"/>
      <c r="B50" s="52" t="s">
        <v>42</v>
      </c>
      <c r="C50" s="50" t="str">
        <f>IFERROR(IF(AP50&lt;($Y$157/100),"×","○"),"")</f>
        <v/>
      </c>
      <c r="D50" s="81" t="s">
        <v>24</v>
      </c>
      <c r="E50" s="82"/>
      <c r="F50" s="83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88" t="s">
        <v>21</v>
      </c>
      <c r="AM50" s="89"/>
      <c r="AN50" s="89"/>
      <c r="AO50" s="89"/>
      <c r="AP50" s="79" t="e">
        <f t="shared" ref="AP50" si="63">AP49/AP48</f>
        <v>#DIV/0!</v>
      </c>
      <c r="AQ50" s="80"/>
      <c r="AR50">
        <f>IF(C50="×",1,0)</f>
        <v>0</v>
      </c>
    </row>
    <row r="51" spans="1:78" ht="20.25" customHeight="1" thickBot="1" x14ac:dyDescent="0.2">
      <c r="A51" s="57"/>
      <c r="B51" s="53" t="s">
        <v>43</v>
      </c>
      <c r="C51" s="51" t="str">
        <f>IF(AP51=0,"",IF(AP49&lt;AP51,"×","○"))</f>
        <v/>
      </c>
      <c r="D51" s="97" t="s">
        <v>25</v>
      </c>
      <c r="E51" s="98"/>
      <c r="F51" s="99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11"/>
      <c r="AJ51" s="11"/>
      <c r="AK51" s="12"/>
      <c r="AL51" s="84" t="s">
        <v>33</v>
      </c>
      <c r="AM51" s="85"/>
      <c r="AN51" s="85"/>
      <c r="AO51" s="85"/>
      <c r="AP51" s="120">
        <f>COUNTIFS(G49:AK49,7,G51:AK51,"作")+COUNTIFS(G49:AK49,7,G51:AK51,"天")+COUNTIFS(G49:AK49,7,G51:AK51,"閉")+COUNTIFS(G49:AK49,1,G51:AK51,"作")+COUNTIFS(G49:AK49,1,G51:AK51,"天")+COUNTIFS(G49:AK49,1,G51:AK51,"閉")</f>
        <v>0</v>
      </c>
      <c r="AQ51" s="121"/>
      <c r="AR51">
        <f>IF(C51="×",1,0)</f>
        <v>0</v>
      </c>
      <c r="AS51">
        <f>IF(A48="","",IF(AR50=0,0,IF(AR51=0,0,1)))</f>
        <v>0</v>
      </c>
    </row>
    <row r="52" spans="1:78" ht="20.25" customHeight="1" x14ac:dyDescent="0.15">
      <c r="A52" s="73" t="str">
        <f>IF($E$5&lt;AV52,"",TEXT(EDATE($E$4,11),"ggge年m月"))</f>
        <v>令和7年3月</v>
      </c>
      <c r="B52" s="74"/>
      <c r="C52" s="75"/>
      <c r="D52" s="92" t="s">
        <v>7</v>
      </c>
      <c r="E52" s="93"/>
      <c r="F52" s="94"/>
      <c r="G52" s="5">
        <f>IF($E$4&gt;AV52,"",IF($E$5&lt;AV52,"",DAY(AV52)))</f>
        <v>1</v>
      </c>
      <c r="H52" s="5">
        <f>IF($E$4&gt;AW52,"",IF($E$5&lt;AW52,"",DAY(AW52)))</f>
        <v>2</v>
      </c>
      <c r="I52" s="5">
        <f t="shared" ref="I52:AH52" si="64">IF($E$4&gt;AX52,"",IF($E$5&lt;AX52,"",DAY(AX52)))</f>
        <v>3</v>
      </c>
      <c r="J52" s="5">
        <f t="shared" si="64"/>
        <v>4</v>
      </c>
      <c r="K52" s="5">
        <f t="shared" si="64"/>
        <v>5</v>
      </c>
      <c r="L52" s="41">
        <f t="shared" si="64"/>
        <v>6</v>
      </c>
      <c r="M52" s="41">
        <f t="shared" si="64"/>
        <v>7</v>
      </c>
      <c r="N52" s="16">
        <f t="shared" si="64"/>
        <v>8</v>
      </c>
      <c r="O52" s="16">
        <f t="shared" si="64"/>
        <v>9</v>
      </c>
      <c r="P52" s="16">
        <f t="shared" si="64"/>
        <v>10</v>
      </c>
      <c r="Q52" s="16">
        <f t="shared" si="64"/>
        <v>11</v>
      </c>
      <c r="R52" s="16">
        <f t="shared" si="64"/>
        <v>12</v>
      </c>
      <c r="S52" s="41">
        <f t="shared" si="64"/>
        <v>13</v>
      </c>
      <c r="T52" s="41">
        <f t="shared" si="64"/>
        <v>14</v>
      </c>
      <c r="U52" s="16">
        <f t="shared" si="64"/>
        <v>15</v>
      </c>
      <c r="V52" s="16">
        <f t="shared" si="64"/>
        <v>16</v>
      </c>
      <c r="W52" s="16">
        <f t="shared" si="64"/>
        <v>17</v>
      </c>
      <c r="X52" s="16">
        <f t="shared" si="64"/>
        <v>18</v>
      </c>
      <c r="Y52" s="16">
        <f t="shared" si="64"/>
        <v>19</v>
      </c>
      <c r="Z52" s="41">
        <f t="shared" si="64"/>
        <v>20</v>
      </c>
      <c r="AA52" s="41">
        <f t="shared" si="64"/>
        <v>21</v>
      </c>
      <c r="AB52" s="16">
        <f t="shared" si="64"/>
        <v>22</v>
      </c>
      <c r="AC52" s="16">
        <f t="shared" si="64"/>
        <v>23</v>
      </c>
      <c r="AD52" s="16">
        <f t="shared" si="64"/>
        <v>24</v>
      </c>
      <c r="AE52" s="16">
        <f t="shared" si="64"/>
        <v>25</v>
      </c>
      <c r="AF52" s="16">
        <f t="shared" si="64"/>
        <v>26</v>
      </c>
      <c r="AG52" s="41">
        <f t="shared" si="64"/>
        <v>27</v>
      </c>
      <c r="AH52" s="41">
        <f t="shared" si="64"/>
        <v>28</v>
      </c>
      <c r="AI52" s="41">
        <f>IF($E$4&gt;BX52,"",IF($E$5&lt;BX52,"",IF(MONTH(BW52)&lt;&gt;MONTH(BX52),"",DAY(BX52))))</f>
        <v>29</v>
      </c>
      <c r="AJ52" s="5">
        <f>IF($E$4&gt;BY52,"",IF($E$5&lt;BY52,"",IF(MONTH(BW52)&lt;&gt;MONTH(BY52),"",DAY(BY52))))</f>
        <v>30</v>
      </c>
      <c r="AK52" s="13">
        <f>IF($E$4&gt;BZ52,"",IF($E$5&lt;BZ52,"",IF(MONTH(BW52)&lt;&gt;MONTH(BZ52),"",DAY(BZ52))))</f>
        <v>31</v>
      </c>
      <c r="AL52" s="123" t="s">
        <v>11</v>
      </c>
      <c r="AM52" s="124"/>
      <c r="AN52" s="124"/>
      <c r="AO52" s="124"/>
      <c r="AP52" s="95">
        <f>COUNTIF(G54:AK54,"工")+COUNTIF(G54:AK54,"休")+COUNTIFS(G54:AK54,"外",G55:AK55,"作")+COUNTIFS(G54:AK54,"外",G55:AK55,"天")+COUNTIFS(G54:AK54,"外",G55:AK55,"閉")</f>
        <v>0</v>
      </c>
      <c r="AQ52" s="96"/>
      <c r="AU52" s="42"/>
      <c r="AV52" s="45">
        <f>EDATE(AV48,1)</f>
        <v>45717</v>
      </c>
      <c r="AW52" s="45">
        <f>AV52+1</f>
        <v>45718</v>
      </c>
      <c r="AX52" s="45">
        <f t="shared" ref="AX52:BZ52" si="65">AW52+1</f>
        <v>45719</v>
      </c>
      <c r="AY52" s="45">
        <f t="shared" si="65"/>
        <v>45720</v>
      </c>
      <c r="AZ52" s="45">
        <f t="shared" si="65"/>
        <v>45721</v>
      </c>
      <c r="BA52" s="45">
        <f t="shared" si="65"/>
        <v>45722</v>
      </c>
      <c r="BB52" s="45">
        <f t="shared" si="65"/>
        <v>45723</v>
      </c>
      <c r="BC52" s="45">
        <f t="shared" si="65"/>
        <v>45724</v>
      </c>
      <c r="BD52" s="45">
        <f t="shared" si="65"/>
        <v>45725</v>
      </c>
      <c r="BE52" s="45">
        <f t="shared" si="65"/>
        <v>45726</v>
      </c>
      <c r="BF52" s="45">
        <f t="shared" si="65"/>
        <v>45727</v>
      </c>
      <c r="BG52" s="45">
        <f t="shared" si="65"/>
        <v>45728</v>
      </c>
      <c r="BH52" s="45">
        <f t="shared" si="65"/>
        <v>45729</v>
      </c>
      <c r="BI52" s="45">
        <f t="shared" si="65"/>
        <v>45730</v>
      </c>
      <c r="BJ52" s="45">
        <f t="shared" si="65"/>
        <v>45731</v>
      </c>
      <c r="BK52" s="45">
        <f t="shared" si="65"/>
        <v>45732</v>
      </c>
      <c r="BL52" s="45">
        <f t="shared" si="65"/>
        <v>45733</v>
      </c>
      <c r="BM52" s="45">
        <f t="shared" si="65"/>
        <v>45734</v>
      </c>
      <c r="BN52" s="45">
        <f t="shared" si="65"/>
        <v>45735</v>
      </c>
      <c r="BO52" s="45">
        <f t="shared" si="65"/>
        <v>45736</v>
      </c>
      <c r="BP52" s="45">
        <f t="shared" si="65"/>
        <v>45737</v>
      </c>
      <c r="BQ52" s="45">
        <f t="shared" si="65"/>
        <v>45738</v>
      </c>
      <c r="BR52" s="45">
        <f t="shared" si="65"/>
        <v>45739</v>
      </c>
      <c r="BS52" s="45">
        <f t="shared" si="65"/>
        <v>45740</v>
      </c>
      <c r="BT52" s="45">
        <f t="shared" si="65"/>
        <v>45741</v>
      </c>
      <c r="BU52" s="45">
        <f t="shared" si="65"/>
        <v>45742</v>
      </c>
      <c r="BV52" s="45">
        <f t="shared" si="65"/>
        <v>45743</v>
      </c>
      <c r="BW52" s="45">
        <f t="shared" si="65"/>
        <v>45744</v>
      </c>
      <c r="BX52" s="45">
        <f t="shared" si="65"/>
        <v>45745</v>
      </c>
      <c r="BY52" s="45">
        <f t="shared" si="65"/>
        <v>45746</v>
      </c>
      <c r="BZ52" s="45">
        <f t="shared" si="65"/>
        <v>45747</v>
      </c>
    </row>
    <row r="53" spans="1:78" ht="20.25" customHeight="1" x14ac:dyDescent="0.15">
      <c r="A53" s="76"/>
      <c r="B53" s="77"/>
      <c r="C53" s="78"/>
      <c r="D53" s="81" t="s">
        <v>6</v>
      </c>
      <c r="E53" s="82"/>
      <c r="F53" s="83"/>
      <c r="G53" s="43">
        <f>IF(G52="","",WEEKDAY(AV52))</f>
        <v>7</v>
      </c>
      <c r="H53" s="43">
        <f t="shared" ref="H53:AK53" si="66">IF(H52="","",WEEKDAY(AW52))</f>
        <v>1</v>
      </c>
      <c r="I53" s="43">
        <f t="shared" si="66"/>
        <v>2</v>
      </c>
      <c r="J53" s="43">
        <f t="shared" si="66"/>
        <v>3</v>
      </c>
      <c r="K53" s="43">
        <f t="shared" si="66"/>
        <v>4</v>
      </c>
      <c r="L53" s="47">
        <f t="shared" si="66"/>
        <v>5</v>
      </c>
      <c r="M53" s="47">
        <f t="shared" si="66"/>
        <v>6</v>
      </c>
      <c r="N53" s="43">
        <f t="shared" si="66"/>
        <v>7</v>
      </c>
      <c r="O53" s="43">
        <f t="shared" si="66"/>
        <v>1</v>
      </c>
      <c r="P53" s="43">
        <f t="shared" si="66"/>
        <v>2</v>
      </c>
      <c r="Q53" s="43">
        <f t="shared" si="66"/>
        <v>3</v>
      </c>
      <c r="R53" s="43">
        <f t="shared" si="66"/>
        <v>4</v>
      </c>
      <c r="S53" s="47">
        <f t="shared" si="66"/>
        <v>5</v>
      </c>
      <c r="T53" s="47">
        <f t="shared" si="66"/>
        <v>6</v>
      </c>
      <c r="U53" s="43">
        <f t="shared" si="66"/>
        <v>7</v>
      </c>
      <c r="V53" s="43">
        <f t="shared" si="66"/>
        <v>1</v>
      </c>
      <c r="W53" s="43">
        <f t="shared" si="66"/>
        <v>2</v>
      </c>
      <c r="X53" s="43">
        <f t="shared" si="66"/>
        <v>3</v>
      </c>
      <c r="Y53" s="43">
        <f t="shared" si="66"/>
        <v>4</v>
      </c>
      <c r="Z53" s="47">
        <f t="shared" si="66"/>
        <v>5</v>
      </c>
      <c r="AA53" s="47">
        <f t="shared" si="66"/>
        <v>6</v>
      </c>
      <c r="AB53" s="43">
        <f t="shared" si="66"/>
        <v>7</v>
      </c>
      <c r="AC53" s="43">
        <f t="shared" si="66"/>
        <v>1</v>
      </c>
      <c r="AD53" s="43">
        <f t="shared" si="66"/>
        <v>2</v>
      </c>
      <c r="AE53" s="43">
        <f t="shared" si="66"/>
        <v>3</v>
      </c>
      <c r="AF53" s="43">
        <f t="shared" si="66"/>
        <v>4</v>
      </c>
      <c r="AG53" s="47">
        <f t="shared" si="66"/>
        <v>5</v>
      </c>
      <c r="AH53" s="47">
        <f t="shared" si="66"/>
        <v>6</v>
      </c>
      <c r="AI53" s="47">
        <f t="shared" si="66"/>
        <v>7</v>
      </c>
      <c r="AJ53" s="43">
        <f t="shared" si="66"/>
        <v>1</v>
      </c>
      <c r="AK53" s="46">
        <f t="shared" si="66"/>
        <v>2</v>
      </c>
      <c r="AL53" s="88" t="s">
        <v>8</v>
      </c>
      <c r="AM53" s="89"/>
      <c r="AN53" s="89"/>
      <c r="AO53" s="89"/>
      <c r="AP53" s="90">
        <f t="shared" ref="AP53" si="67">COUNTIF(G55:AK55,"閉")+COUNTIF(G55:AK55,"天")</f>
        <v>0</v>
      </c>
      <c r="AQ53" s="91"/>
      <c r="AV53">
        <f>WEEKDAY(AV52)</f>
        <v>7</v>
      </c>
      <c r="AW53">
        <f>WEEKDAY(AW52)</f>
        <v>1</v>
      </c>
      <c r="AX53">
        <f t="shared" ref="AX53:BZ53" si="68">WEEKDAY(AX52)</f>
        <v>2</v>
      </c>
      <c r="AY53">
        <f t="shared" si="68"/>
        <v>3</v>
      </c>
      <c r="AZ53">
        <f t="shared" si="68"/>
        <v>4</v>
      </c>
      <c r="BA53">
        <f t="shared" si="68"/>
        <v>5</v>
      </c>
      <c r="BB53">
        <f t="shared" si="68"/>
        <v>6</v>
      </c>
      <c r="BC53">
        <f t="shared" si="68"/>
        <v>7</v>
      </c>
      <c r="BD53">
        <f t="shared" si="68"/>
        <v>1</v>
      </c>
      <c r="BE53">
        <f t="shared" si="68"/>
        <v>2</v>
      </c>
      <c r="BF53">
        <f t="shared" si="68"/>
        <v>3</v>
      </c>
      <c r="BG53">
        <f t="shared" si="68"/>
        <v>4</v>
      </c>
      <c r="BH53">
        <f t="shared" si="68"/>
        <v>5</v>
      </c>
      <c r="BI53">
        <f t="shared" si="68"/>
        <v>6</v>
      </c>
      <c r="BJ53">
        <f t="shared" si="68"/>
        <v>7</v>
      </c>
      <c r="BK53">
        <f t="shared" si="68"/>
        <v>1</v>
      </c>
      <c r="BL53">
        <f t="shared" si="68"/>
        <v>2</v>
      </c>
      <c r="BM53">
        <f t="shared" si="68"/>
        <v>3</v>
      </c>
      <c r="BN53">
        <f t="shared" si="68"/>
        <v>4</v>
      </c>
      <c r="BO53">
        <f t="shared" si="68"/>
        <v>5</v>
      </c>
      <c r="BP53">
        <f t="shared" si="68"/>
        <v>6</v>
      </c>
      <c r="BQ53">
        <f t="shared" si="68"/>
        <v>7</v>
      </c>
      <c r="BR53">
        <f t="shared" si="68"/>
        <v>1</v>
      </c>
      <c r="BS53">
        <f t="shared" si="68"/>
        <v>2</v>
      </c>
      <c r="BT53">
        <f t="shared" si="68"/>
        <v>3</v>
      </c>
      <c r="BU53">
        <f t="shared" si="68"/>
        <v>4</v>
      </c>
      <c r="BV53">
        <f t="shared" si="68"/>
        <v>5</v>
      </c>
      <c r="BW53">
        <f t="shared" si="68"/>
        <v>6</v>
      </c>
      <c r="BX53">
        <f t="shared" si="68"/>
        <v>7</v>
      </c>
      <c r="BY53">
        <f t="shared" si="68"/>
        <v>1</v>
      </c>
      <c r="BZ53">
        <f t="shared" si="68"/>
        <v>2</v>
      </c>
    </row>
    <row r="54" spans="1:78" ht="20.25" customHeight="1" x14ac:dyDescent="0.15">
      <c r="A54" s="49"/>
      <c r="B54" s="52" t="s">
        <v>42</v>
      </c>
      <c r="C54" s="50" t="str">
        <f>IFERROR(IF(AP54&lt;($Y$157/100),"×","○"),"")</f>
        <v/>
      </c>
      <c r="D54" s="81" t="s">
        <v>24</v>
      </c>
      <c r="E54" s="82"/>
      <c r="F54" s="83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88" t="s">
        <v>21</v>
      </c>
      <c r="AM54" s="89"/>
      <c r="AN54" s="89"/>
      <c r="AO54" s="89"/>
      <c r="AP54" s="79" t="e">
        <f t="shared" ref="AP54" si="69">AP53/AP52</f>
        <v>#DIV/0!</v>
      </c>
      <c r="AQ54" s="80"/>
      <c r="AR54">
        <f>IF(C54="×",1,0)</f>
        <v>0</v>
      </c>
    </row>
    <row r="55" spans="1:78" ht="20.25" customHeight="1" thickBot="1" x14ac:dyDescent="0.2">
      <c r="A55" s="54"/>
      <c r="B55" s="53" t="s">
        <v>43</v>
      </c>
      <c r="C55" s="51" t="str">
        <f>IF(AP55=0,"",IF(AP53&lt;AP55,"×","○"))</f>
        <v/>
      </c>
      <c r="D55" s="97" t="s">
        <v>25</v>
      </c>
      <c r="E55" s="98"/>
      <c r="F55" s="99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84" t="s">
        <v>33</v>
      </c>
      <c r="AM55" s="85"/>
      <c r="AN55" s="85"/>
      <c r="AO55" s="85"/>
      <c r="AP55" s="120">
        <f>COUNTIFS(G53:AK53,7,G55:AK55,"作")+COUNTIFS(G53:AK53,7,G55:AK55,"天")+COUNTIFS(G53:AK53,7,G55:AK55,"閉")+COUNTIFS(G53:AK53,1,G55:AK55,"作")+COUNTIFS(G53:AK53,1,G55:AK55,"天")+COUNTIFS(G53:AK53,1,G55:AK55,"閉")</f>
        <v>0</v>
      </c>
      <c r="AQ55" s="121"/>
      <c r="AR55">
        <f>IF(C55="×",1,0)</f>
        <v>0</v>
      </c>
      <c r="AS55">
        <f>IF(A52="","",IF(AR54=0,0,IF(AR55=0,0,1)))</f>
        <v>0</v>
      </c>
    </row>
    <row r="56" spans="1:78" ht="20.25" customHeight="1" x14ac:dyDescent="0.15">
      <c r="A56" s="73" t="str">
        <f>IF($E$5&lt;AV56,"",TEXT(EDATE($E$4,12),"ggge年m月"))</f>
        <v>令和7年4月</v>
      </c>
      <c r="B56" s="74"/>
      <c r="C56" s="75"/>
      <c r="D56" s="92" t="s">
        <v>7</v>
      </c>
      <c r="E56" s="93"/>
      <c r="F56" s="94"/>
      <c r="G56" s="5">
        <f>IF($E$4&gt;AV56,"",IF($E$5&lt;AV56,"",DAY(AV56)))</f>
        <v>1</v>
      </c>
      <c r="H56" s="5">
        <f>IF($E$4&gt;AW56,"",IF($E$5&lt;AW56,"",DAY(AW56)))</f>
        <v>2</v>
      </c>
      <c r="I56" s="5">
        <f t="shared" ref="I56:AH56" si="70">IF($E$4&gt;AX56,"",IF($E$5&lt;AX56,"",DAY(AX56)))</f>
        <v>3</v>
      </c>
      <c r="J56" s="5">
        <f t="shared" si="70"/>
        <v>4</v>
      </c>
      <c r="K56" s="5">
        <f t="shared" si="70"/>
        <v>5</v>
      </c>
      <c r="L56" s="41">
        <f t="shared" si="70"/>
        <v>6</v>
      </c>
      <c r="M56" s="41">
        <f t="shared" si="70"/>
        <v>7</v>
      </c>
      <c r="N56" s="16">
        <f t="shared" si="70"/>
        <v>8</v>
      </c>
      <c r="O56" s="16">
        <f t="shared" si="70"/>
        <v>9</v>
      </c>
      <c r="P56" s="16">
        <f t="shared" si="70"/>
        <v>10</v>
      </c>
      <c r="Q56" s="16">
        <f t="shared" si="70"/>
        <v>11</v>
      </c>
      <c r="R56" s="16">
        <f t="shared" si="70"/>
        <v>12</v>
      </c>
      <c r="S56" s="41">
        <f t="shared" si="70"/>
        <v>13</v>
      </c>
      <c r="T56" s="41">
        <f t="shared" si="70"/>
        <v>14</v>
      </c>
      <c r="U56" s="16">
        <f t="shared" si="70"/>
        <v>15</v>
      </c>
      <c r="V56" s="16">
        <f t="shared" si="70"/>
        <v>16</v>
      </c>
      <c r="W56" s="16">
        <f t="shared" si="70"/>
        <v>17</v>
      </c>
      <c r="X56" s="16">
        <f t="shared" si="70"/>
        <v>18</v>
      </c>
      <c r="Y56" s="16">
        <f t="shared" si="70"/>
        <v>19</v>
      </c>
      <c r="Z56" s="41">
        <f t="shared" si="70"/>
        <v>20</v>
      </c>
      <c r="AA56" s="41">
        <f t="shared" si="70"/>
        <v>21</v>
      </c>
      <c r="AB56" s="16">
        <f t="shared" si="70"/>
        <v>22</v>
      </c>
      <c r="AC56" s="16">
        <f t="shared" si="70"/>
        <v>23</v>
      </c>
      <c r="AD56" s="16">
        <f t="shared" si="70"/>
        <v>24</v>
      </c>
      <c r="AE56" s="16">
        <f t="shared" si="70"/>
        <v>25</v>
      </c>
      <c r="AF56" s="16">
        <f t="shared" si="70"/>
        <v>26</v>
      </c>
      <c r="AG56" s="41">
        <f t="shared" si="70"/>
        <v>27</v>
      </c>
      <c r="AH56" s="41">
        <f t="shared" si="70"/>
        <v>28</v>
      </c>
      <c r="AI56" s="41">
        <f>IF($E$4&gt;BX56,"",IF($E$5&lt;BX56,"",IF(MONTH(BW56)&lt;&gt;MONTH(BX56),"",DAY(BX56))))</f>
        <v>29</v>
      </c>
      <c r="AJ56" s="5">
        <f>IF($E$4&gt;BY56,"",IF($E$5&lt;BY56,"",IF(MONTH(BW56)&lt;&gt;MONTH(BY56),"",DAY(BY56))))</f>
        <v>30</v>
      </c>
      <c r="AK56" s="13" t="str">
        <f>IF($E$4&gt;BZ56,"",IF($E$5&lt;BZ56,"",IF(MONTH(BW56)&lt;&gt;MONTH(BZ56),"",DAY(BZ56))))</f>
        <v/>
      </c>
      <c r="AL56" s="88" t="s">
        <v>11</v>
      </c>
      <c r="AM56" s="89"/>
      <c r="AN56" s="89"/>
      <c r="AO56" s="89"/>
      <c r="AP56" s="95">
        <f>COUNTIF(G58:AK58,"工")+COUNTIF(G58:AK58,"休")+COUNTIFS(G58:AK58,"外",G59:AK59,"作")+COUNTIFS(G58:AK58,"外",G59:AK59,"天")+COUNTIFS(G58:AK58,"外",G59:AK59,"閉")</f>
        <v>0</v>
      </c>
      <c r="AQ56" s="96"/>
      <c r="AU56" s="42"/>
      <c r="AV56" s="45">
        <f>EDATE(AV52,1)</f>
        <v>45748</v>
      </c>
      <c r="AW56" s="45">
        <f>AV56+1</f>
        <v>45749</v>
      </c>
      <c r="AX56" s="45">
        <f t="shared" ref="AX56:BZ56" si="71">AW56+1</f>
        <v>45750</v>
      </c>
      <c r="AY56" s="45">
        <f t="shared" si="71"/>
        <v>45751</v>
      </c>
      <c r="AZ56" s="45">
        <f t="shared" si="71"/>
        <v>45752</v>
      </c>
      <c r="BA56" s="45">
        <f t="shared" si="71"/>
        <v>45753</v>
      </c>
      <c r="BB56" s="45">
        <f t="shared" si="71"/>
        <v>45754</v>
      </c>
      <c r="BC56" s="45">
        <f t="shared" si="71"/>
        <v>45755</v>
      </c>
      <c r="BD56" s="45">
        <f t="shared" si="71"/>
        <v>45756</v>
      </c>
      <c r="BE56" s="45">
        <f t="shared" si="71"/>
        <v>45757</v>
      </c>
      <c r="BF56" s="45">
        <f t="shared" si="71"/>
        <v>45758</v>
      </c>
      <c r="BG56" s="45">
        <f t="shared" si="71"/>
        <v>45759</v>
      </c>
      <c r="BH56" s="45">
        <f t="shared" si="71"/>
        <v>45760</v>
      </c>
      <c r="BI56" s="45">
        <f t="shared" si="71"/>
        <v>45761</v>
      </c>
      <c r="BJ56" s="45">
        <f t="shared" si="71"/>
        <v>45762</v>
      </c>
      <c r="BK56" s="45">
        <f t="shared" si="71"/>
        <v>45763</v>
      </c>
      <c r="BL56" s="45">
        <f t="shared" si="71"/>
        <v>45764</v>
      </c>
      <c r="BM56" s="45">
        <f t="shared" si="71"/>
        <v>45765</v>
      </c>
      <c r="BN56" s="45">
        <f t="shared" si="71"/>
        <v>45766</v>
      </c>
      <c r="BO56" s="45">
        <f t="shared" si="71"/>
        <v>45767</v>
      </c>
      <c r="BP56" s="45">
        <f t="shared" si="71"/>
        <v>45768</v>
      </c>
      <c r="BQ56" s="45">
        <f t="shared" si="71"/>
        <v>45769</v>
      </c>
      <c r="BR56" s="45">
        <f t="shared" si="71"/>
        <v>45770</v>
      </c>
      <c r="BS56" s="45">
        <f t="shared" si="71"/>
        <v>45771</v>
      </c>
      <c r="BT56" s="45">
        <f t="shared" si="71"/>
        <v>45772</v>
      </c>
      <c r="BU56" s="45">
        <f t="shared" si="71"/>
        <v>45773</v>
      </c>
      <c r="BV56" s="45">
        <f t="shared" si="71"/>
        <v>45774</v>
      </c>
      <c r="BW56" s="45">
        <f t="shared" si="71"/>
        <v>45775</v>
      </c>
      <c r="BX56" s="45">
        <f t="shared" si="71"/>
        <v>45776</v>
      </c>
      <c r="BY56" s="45">
        <f t="shared" si="71"/>
        <v>45777</v>
      </c>
      <c r="BZ56" s="45">
        <f t="shared" si="71"/>
        <v>45778</v>
      </c>
    </row>
    <row r="57" spans="1:78" ht="20.25" customHeight="1" x14ac:dyDescent="0.15">
      <c r="A57" s="76"/>
      <c r="B57" s="77"/>
      <c r="C57" s="78"/>
      <c r="D57" s="81" t="s">
        <v>6</v>
      </c>
      <c r="E57" s="82"/>
      <c r="F57" s="83"/>
      <c r="G57" s="43">
        <f>IF(G56="","",WEEKDAY(AV56))</f>
        <v>3</v>
      </c>
      <c r="H57" s="43">
        <f t="shared" ref="H57:AK57" si="72">IF(H56="","",WEEKDAY(AW56))</f>
        <v>4</v>
      </c>
      <c r="I57" s="43">
        <f t="shared" si="72"/>
        <v>5</v>
      </c>
      <c r="J57" s="43">
        <f t="shared" si="72"/>
        <v>6</v>
      </c>
      <c r="K57" s="43">
        <f t="shared" si="72"/>
        <v>7</v>
      </c>
      <c r="L57" s="47">
        <f t="shared" si="72"/>
        <v>1</v>
      </c>
      <c r="M57" s="47">
        <f t="shared" si="72"/>
        <v>2</v>
      </c>
      <c r="N57" s="43">
        <f t="shared" si="72"/>
        <v>3</v>
      </c>
      <c r="O57" s="43">
        <f t="shared" si="72"/>
        <v>4</v>
      </c>
      <c r="P57" s="43">
        <f t="shared" si="72"/>
        <v>5</v>
      </c>
      <c r="Q57" s="43">
        <f t="shared" si="72"/>
        <v>6</v>
      </c>
      <c r="R57" s="43">
        <f t="shared" si="72"/>
        <v>7</v>
      </c>
      <c r="S57" s="47">
        <f t="shared" si="72"/>
        <v>1</v>
      </c>
      <c r="T57" s="47">
        <f t="shared" si="72"/>
        <v>2</v>
      </c>
      <c r="U57" s="43">
        <f t="shared" si="72"/>
        <v>3</v>
      </c>
      <c r="V57" s="43">
        <f t="shared" si="72"/>
        <v>4</v>
      </c>
      <c r="W57" s="43">
        <f t="shared" si="72"/>
        <v>5</v>
      </c>
      <c r="X57" s="43">
        <f t="shared" si="72"/>
        <v>6</v>
      </c>
      <c r="Y57" s="43">
        <f t="shared" si="72"/>
        <v>7</v>
      </c>
      <c r="Z57" s="47">
        <f t="shared" si="72"/>
        <v>1</v>
      </c>
      <c r="AA57" s="47">
        <f t="shared" si="72"/>
        <v>2</v>
      </c>
      <c r="AB57" s="43">
        <f t="shared" si="72"/>
        <v>3</v>
      </c>
      <c r="AC57" s="43">
        <f t="shared" si="72"/>
        <v>4</v>
      </c>
      <c r="AD57" s="43">
        <f t="shared" si="72"/>
        <v>5</v>
      </c>
      <c r="AE57" s="43">
        <f t="shared" si="72"/>
        <v>6</v>
      </c>
      <c r="AF57" s="43">
        <f t="shared" si="72"/>
        <v>7</v>
      </c>
      <c r="AG57" s="47">
        <f t="shared" si="72"/>
        <v>1</v>
      </c>
      <c r="AH57" s="47">
        <f t="shared" si="72"/>
        <v>2</v>
      </c>
      <c r="AI57" s="47">
        <f t="shared" si="72"/>
        <v>3</v>
      </c>
      <c r="AJ57" s="43">
        <f t="shared" si="72"/>
        <v>4</v>
      </c>
      <c r="AK57" s="46" t="str">
        <f t="shared" si="72"/>
        <v/>
      </c>
      <c r="AL57" s="88" t="s">
        <v>8</v>
      </c>
      <c r="AM57" s="89"/>
      <c r="AN57" s="89"/>
      <c r="AO57" s="89"/>
      <c r="AP57" s="90">
        <f t="shared" ref="AP57" si="73">COUNTIF(G59:AK59,"閉")+COUNTIF(G59:AK59,"天")</f>
        <v>0</v>
      </c>
      <c r="AQ57" s="91"/>
      <c r="AV57">
        <f>WEEKDAY(AV56)</f>
        <v>3</v>
      </c>
      <c r="AW57">
        <f>WEEKDAY(AW56)</f>
        <v>4</v>
      </c>
      <c r="AX57">
        <f t="shared" ref="AX57:BZ57" si="74">WEEKDAY(AX56)</f>
        <v>5</v>
      </c>
      <c r="AY57">
        <f t="shared" si="74"/>
        <v>6</v>
      </c>
      <c r="AZ57">
        <f t="shared" si="74"/>
        <v>7</v>
      </c>
      <c r="BA57">
        <f t="shared" si="74"/>
        <v>1</v>
      </c>
      <c r="BB57">
        <f t="shared" si="74"/>
        <v>2</v>
      </c>
      <c r="BC57">
        <f t="shared" si="74"/>
        <v>3</v>
      </c>
      <c r="BD57">
        <f t="shared" si="74"/>
        <v>4</v>
      </c>
      <c r="BE57">
        <f t="shared" si="74"/>
        <v>5</v>
      </c>
      <c r="BF57">
        <f t="shared" si="74"/>
        <v>6</v>
      </c>
      <c r="BG57">
        <f t="shared" si="74"/>
        <v>7</v>
      </c>
      <c r="BH57">
        <f t="shared" si="74"/>
        <v>1</v>
      </c>
      <c r="BI57">
        <f t="shared" si="74"/>
        <v>2</v>
      </c>
      <c r="BJ57">
        <f t="shared" si="74"/>
        <v>3</v>
      </c>
      <c r="BK57">
        <f t="shared" si="74"/>
        <v>4</v>
      </c>
      <c r="BL57">
        <f t="shared" si="74"/>
        <v>5</v>
      </c>
      <c r="BM57">
        <f t="shared" si="74"/>
        <v>6</v>
      </c>
      <c r="BN57">
        <f t="shared" si="74"/>
        <v>7</v>
      </c>
      <c r="BO57">
        <f t="shared" si="74"/>
        <v>1</v>
      </c>
      <c r="BP57">
        <f t="shared" si="74"/>
        <v>2</v>
      </c>
      <c r="BQ57">
        <f t="shared" si="74"/>
        <v>3</v>
      </c>
      <c r="BR57">
        <f t="shared" si="74"/>
        <v>4</v>
      </c>
      <c r="BS57">
        <f t="shared" si="74"/>
        <v>5</v>
      </c>
      <c r="BT57">
        <f t="shared" si="74"/>
        <v>6</v>
      </c>
      <c r="BU57">
        <f t="shared" si="74"/>
        <v>7</v>
      </c>
      <c r="BV57">
        <f t="shared" si="74"/>
        <v>1</v>
      </c>
      <c r="BW57">
        <f t="shared" si="74"/>
        <v>2</v>
      </c>
      <c r="BX57">
        <f t="shared" si="74"/>
        <v>3</v>
      </c>
      <c r="BY57">
        <f t="shared" si="74"/>
        <v>4</v>
      </c>
      <c r="BZ57">
        <f t="shared" si="74"/>
        <v>5</v>
      </c>
    </row>
    <row r="58" spans="1:78" ht="20.25" customHeight="1" x14ac:dyDescent="0.15">
      <c r="A58" s="49"/>
      <c r="B58" s="52" t="s">
        <v>42</v>
      </c>
      <c r="C58" s="50" t="str">
        <f>IFERROR(IF(AP58&lt;($Y$157/100),"×","○"),"")</f>
        <v/>
      </c>
      <c r="D58" s="81" t="s">
        <v>24</v>
      </c>
      <c r="E58" s="82"/>
      <c r="F58" s="83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88" t="s">
        <v>21</v>
      </c>
      <c r="AM58" s="89"/>
      <c r="AN58" s="89"/>
      <c r="AO58" s="89"/>
      <c r="AP58" s="79" t="e">
        <f t="shared" ref="AP58" si="75">AP57/AP56</f>
        <v>#DIV/0!</v>
      </c>
      <c r="AQ58" s="80"/>
      <c r="AR58">
        <f>IF(C58="×",1,0)</f>
        <v>0</v>
      </c>
    </row>
    <row r="59" spans="1:78" ht="20.25" customHeight="1" thickBot="1" x14ac:dyDescent="0.2">
      <c r="A59" s="54"/>
      <c r="B59" s="53" t="s">
        <v>43</v>
      </c>
      <c r="C59" s="51" t="str">
        <f>IF(AP59=0,"",IF(AP57&lt;AP59,"×","○"))</f>
        <v/>
      </c>
      <c r="D59" s="97" t="s">
        <v>25</v>
      </c>
      <c r="E59" s="98"/>
      <c r="F59" s="99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2"/>
      <c r="AL59" s="84" t="s">
        <v>33</v>
      </c>
      <c r="AM59" s="85"/>
      <c r="AN59" s="85"/>
      <c r="AO59" s="85"/>
      <c r="AP59" s="120">
        <f>COUNTIFS(G57:AK57,7,G59:AK59,"作")+COUNTIFS(G57:AK57,7,G59:AK59,"天")+COUNTIFS(G57:AK57,7,G59:AK59,"閉")+COUNTIFS(G57:AK57,1,G59:AK59,"作")+COUNTIFS(G57:AK57,1,G59:AK59,"天")+COUNTIFS(G57:AK57,1,G59:AK59,"閉")</f>
        <v>0</v>
      </c>
      <c r="AQ59" s="121"/>
      <c r="AR59">
        <f>IF(C59="×",1,0)</f>
        <v>0</v>
      </c>
      <c r="AS59">
        <f>IF(A56="","",IF(AR58=0,0,IF(AR59=0,0,1)))</f>
        <v>0</v>
      </c>
    </row>
    <row r="60" spans="1:78" ht="20.25" customHeight="1" x14ac:dyDescent="0.15">
      <c r="A60" s="73" t="str">
        <f>IF($E$5&lt;AV60,"",TEXT(EDATE($E$4,13),"ggge年m月"))</f>
        <v>令和7年5月</v>
      </c>
      <c r="B60" s="74"/>
      <c r="C60" s="75"/>
      <c r="D60" s="92" t="s">
        <v>7</v>
      </c>
      <c r="E60" s="93"/>
      <c r="F60" s="94"/>
      <c r="G60" s="5">
        <f>IF($E$4&gt;AV60,"",IF($E$5&lt;AV60,"",DAY(AV60)))</f>
        <v>1</v>
      </c>
      <c r="H60" s="5">
        <f>IF($E$4&gt;AW60,"",IF($E$5&lt;AW60,"",DAY(AW60)))</f>
        <v>2</v>
      </c>
      <c r="I60" s="5">
        <f t="shared" ref="I60:AH60" si="76">IF($E$4&gt;AX60,"",IF($E$5&lt;AX60,"",DAY(AX60)))</f>
        <v>3</v>
      </c>
      <c r="J60" s="5">
        <f t="shared" si="76"/>
        <v>4</v>
      </c>
      <c r="K60" s="5">
        <f t="shared" si="76"/>
        <v>5</v>
      </c>
      <c r="L60" s="41">
        <f t="shared" si="76"/>
        <v>6</v>
      </c>
      <c r="M60" s="41">
        <f t="shared" si="76"/>
        <v>7</v>
      </c>
      <c r="N60" s="16">
        <f t="shared" si="76"/>
        <v>8</v>
      </c>
      <c r="O60" s="16">
        <f t="shared" si="76"/>
        <v>9</v>
      </c>
      <c r="P60" s="16">
        <f t="shared" si="76"/>
        <v>10</v>
      </c>
      <c r="Q60" s="16">
        <f t="shared" si="76"/>
        <v>11</v>
      </c>
      <c r="R60" s="16">
        <f t="shared" si="76"/>
        <v>12</v>
      </c>
      <c r="S60" s="41">
        <f t="shared" si="76"/>
        <v>13</v>
      </c>
      <c r="T60" s="41">
        <f t="shared" si="76"/>
        <v>14</v>
      </c>
      <c r="U60" s="16">
        <f t="shared" si="76"/>
        <v>15</v>
      </c>
      <c r="V60" s="16">
        <f t="shared" si="76"/>
        <v>16</v>
      </c>
      <c r="W60" s="16">
        <f t="shared" si="76"/>
        <v>17</v>
      </c>
      <c r="X60" s="16">
        <f t="shared" si="76"/>
        <v>18</v>
      </c>
      <c r="Y60" s="16">
        <f t="shared" si="76"/>
        <v>19</v>
      </c>
      <c r="Z60" s="41">
        <f t="shared" si="76"/>
        <v>20</v>
      </c>
      <c r="AA60" s="41">
        <f t="shared" si="76"/>
        <v>21</v>
      </c>
      <c r="AB60" s="16">
        <f t="shared" si="76"/>
        <v>22</v>
      </c>
      <c r="AC60" s="16">
        <f t="shared" si="76"/>
        <v>23</v>
      </c>
      <c r="AD60" s="16">
        <f t="shared" si="76"/>
        <v>24</v>
      </c>
      <c r="AE60" s="16">
        <f t="shared" si="76"/>
        <v>25</v>
      </c>
      <c r="AF60" s="16">
        <f t="shared" si="76"/>
        <v>26</v>
      </c>
      <c r="AG60" s="41">
        <f t="shared" si="76"/>
        <v>27</v>
      </c>
      <c r="AH60" s="41">
        <f t="shared" si="76"/>
        <v>28</v>
      </c>
      <c r="AI60" s="41">
        <f>IF($E$4&gt;BX60,"",IF($E$5&lt;BX60,"",IF(MONTH(BW60)&lt;&gt;MONTH(BX60),"",DAY(BX60))))</f>
        <v>29</v>
      </c>
      <c r="AJ60" s="5">
        <f>IF($E$4&gt;BY60,"",IF($E$5&lt;BY60,"",IF(MONTH(BW60)&lt;&gt;MONTH(BY60),"",DAY(BY60))))</f>
        <v>30</v>
      </c>
      <c r="AK60" s="13">
        <f>IF($E$4&gt;BZ60,"",IF($E$5&lt;BZ60,"",IF(MONTH(BW60)&lt;&gt;MONTH(BZ60),"",DAY(BZ60))))</f>
        <v>31</v>
      </c>
      <c r="AL60" s="88" t="s">
        <v>11</v>
      </c>
      <c r="AM60" s="89"/>
      <c r="AN60" s="89"/>
      <c r="AO60" s="89"/>
      <c r="AP60" s="95">
        <f>COUNTIF(G62:AK62,"工")+COUNTIF(G62:AK62,"休")+COUNTIFS(G62:AK62,"外",G63:AK63,"作")+COUNTIFS(G62:AK62,"外",G63:AK63,"天")+COUNTIFS(G62:AK62,"外",G63:AK63,"閉")</f>
        <v>0</v>
      </c>
      <c r="AQ60" s="96"/>
      <c r="AU60" s="42"/>
      <c r="AV60" s="45">
        <f>EDATE(AV56,1)</f>
        <v>45778</v>
      </c>
      <c r="AW60" s="45">
        <f>AV60+1</f>
        <v>45779</v>
      </c>
      <c r="AX60" s="45">
        <f t="shared" ref="AX60:BZ60" si="77">AW60+1</f>
        <v>45780</v>
      </c>
      <c r="AY60" s="45">
        <f t="shared" si="77"/>
        <v>45781</v>
      </c>
      <c r="AZ60" s="45">
        <f t="shared" si="77"/>
        <v>45782</v>
      </c>
      <c r="BA60" s="45">
        <f t="shared" si="77"/>
        <v>45783</v>
      </c>
      <c r="BB60" s="45">
        <f t="shared" si="77"/>
        <v>45784</v>
      </c>
      <c r="BC60" s="45">
        <f t="shared" si="77"/>
        <v>45785</v>
      </c>
      <c r="BD60" s="45">
        <f t="shared" si="77"/>
        <v>45786</v>
      </c>
      <c r="BE60" s="45">
        <f t="shared" si="77"/>
        <v>45787</v>
      </c>
      <c r="BF60" s="45">
        <f t="shared" si="77"/>
        <v>45788</v>
      </c>
      <c r="BG60" s="45">
        <f t="shared" si="77"/>
        <v>45789</v>
      </c>
      <c r="BH60" s="45">
        <f t="shared" si="77"/>
        <v>45790</v>
      </c>
      <c r="BI60" s="45">
        <f t="shared" si="77"/>
        <v>45791</v>
      </c>
      <c r="BJ60" s="45">
        <f t="shared" si="77"/>
        <v>45792</v>
      </c>
      <c r="BK60" s="45">
        <f t="shared" si="77"/>
        <v>45793</v>
      </c>
      <c r="BL60" s="45">
        <f t="shared" si="77"/>
        <v>45794</v>
      </c>
      <c r="BM60" s="45">
        <f t="shared" si="77"/>
        <v>45795</v>
      </c>
      <c r="BN60" s="45">
        <f t="shared" si="77"/>
        <v>45796</v>
      </c>
      <c r="BO60" s="45">
        <f t="shared" si="77"/>
        <v>45797</v>
      </c>
      <c r="BP60" s="45">
        <f t="shared" si="77"/>
        <v>45798</v>
      </c>
      <c r="BQ60" s="45">
        <f t="shared" si="77"/>
        <v>45799</v>
      </c>
      <c r="BR60" s="45">
        <f t="shared" si="77"/>
        <v>45800</v>
      </c>
      <c r="BS60" s="45">
        <f t="shared" si="77"/>
        <v>45801</v>
      </c>
      <c r="BT60" s="45">
        <f t="shared" si="77"/>
        <v>45802</v>
      </c>
      <c r="BU60" s="45">
        <f t="shared" si="77"/>
        <v>45803</v>
      </c>
      <c r="BV60" s="45">
        <f t="shared" si="77"/>
        <v>45804</v>
      </c>
      <c r="BW60" s="45">
        <f t="shared" si="77"/>
        <v>45805</v>
      </c>
      <c r="BX60" s="45">
        <f t="shared" si="77"/>
        <v>45806</v>
      </c>
      <c r="BY60" s="45">
        <f t="shared" si="77"/>
        <v>45807</v>
      </c>
      <c r="BZ60" s="45">
        <f t="shared" si="77"/>
        <v>45808</v>
      </c>
    </row>
    <row r="61" spans="1:78" ht="20.25" customHeight="1" x14ac:dyDescent="0.15">
      <c r="A61" s="76"/>
      <c r="B61" s="77"/>
      <c r="C61" s="78"/>
      <c r="D61" s="81" t="s">
        <v>6</v>
      </c>
      <c r="E61" s="82"/>
      <c r="F61" s="83"/>
      <c r="G61" s="43">
        <f>IF(G60="","",WEEKDAY(AV60))</f>
        <v>5</v>
      </c>
      <c r="H61" s="43">
        <f t="shared" ref="H61:AK61" si="78">IF(H60="","",WEEKDAY(AW60))</f>
        <v>6</v>
      </c>
      <c r="I61" s="43">
        <f t="shared" si="78"/>
        <v>7</v>
      </c>
      <c r="J61" s="43">
        <f t="shared" si="78"/>
        <v>1</v>
      </c>
      <c r="K61" s="43">
        <f t="shared" si="78"/>
        <v>2</v>
      </c>
      <c r="L61" s="47">
        <f t="shared" si="78"/>
        <v>3</v>
      </c>
      <c r="M61" s="47">
        <f t="shared" si="78"/>
        <v>4</v>
      </c>
      <c r="N61" s="43">
        <f t="shared" si="78"/>
        <v>5</v>
      </c>
      <c r="O61" s="43">
        <f t="shared" si="78"/>
        <v>6</v>
      </c>
      <c r="P61" s="43">
        <f t="shared" si="78"/>
        <v>7</v>
      </c>
      <c r="Q61" s="43">
        <f t="shared" si="78"/>
        <v>1</v>
      </c>
      <c r="R61" s="43">
        <f t="shared" si="78"/>
        <v>2</v>
      </c>
      <c r="S61" s="47">
        <f t="shared" si="78"/>
        <v>3</v>
      </c>
      <c r="T61" s="47">
        <f t="shared" si="78"/>
        <v>4</v>
      </c>
      <c r="U61" s="43">
        <f t="shared" si="78"/>
        <v>5</v>
      </c>
      <c r="V61" s="43">
        <f t="shared" si="78"/>
        <v>6</v>
      </c>
      <c r="W61" s="43">
        <f t="shared" si="78"/>
        <v>7</v>
      </c>
      <c r="X61" s="43">
        <f t="shared" si="78"/>
        <v>1</v>
      </c>
      <c r="Y61" s="43">
        <f t="shared" si="78"/>
        <v>2</v>
      </c>
      <c r="Z61" s="47">
        <f t="shared" si="78"/>
        <v>3</v>
      </c>
      <c r="AA61" s="47">
        <f t="shared" si="78"/>
        <v>4</v>
      </c>
      <c r="AB61" s="43">
        <f t="shared" si="78"/>
        <v>5</v>
      </c>
      <c r="AC61" s="43">
        <f t="shared" si="78"/>
        <v>6</v>
      </c>
      <c r="AD61" s="43">
        <f t="shared" si="78"/>
        <v>7</v>
      </c>
      <c r="AE61" s="43">
        <f t="shared" si="78"/>
        <v>1</v>
      </c>
      <c r="AF61" s="43">
        <f t="shared" si="78"/>
        <v>2</v>
      </c>
      <c r="AG61" s="47">
        <f t="shared" si="78"/>
        <v>3</v>
      </c>
      <c r="AH61" s="47">
        <f t="shared" si="78"/>
        <v>4</v>
      </c>
      <c r="AI61" s="47">
        <f t="shared" si="78"/>
        <v>5</v>
      </c>
      <c r="AJ61" s="43">
        <f t="shared" si="78"/>
        <v>6</v>
      </c>
      <c r="AK61" s="46">
        <f t="shared" si="78"/>
        <v>7</v>
      </c>
      <c r="AL61" s="88" t="s">
        <v>8</v>
      </c>
      <c r="AM61" s="89"/>
      <c r="AN61" s="89"/>
      <c r="AO61" s="89"/>
      <c r="AP61" s="90">
        <f t="shared" ref="AP61" si="79">COUNTIF(G63:AK63,"閉")+COUNTIF(G63:AK63,"天")</f>
        <v>0</v>
      </c>
      <c r="AQ61" s="91"/>
      <c r="AV61">
        <f>WEEKDAY(AV60)</f>
        <v>5</v>
      </c>
      <c r="AW61">
        <f>WEEKDAY(AW60)</f>
        <v>6</v>
      </c>
      <c r="AX61">
        <f t="shared" ref="AX61:BZ61" si="80">WEEKDAY(AX60)</f>
        <v>7</v>
      </c>
      <c r="AY61">
        <f t="shared" si="80"/>
        <v>1</v>
      </c>
      <c r="AZ61">
        <f t="shared" si="80"/>
        <v>2</v>
      </c>
      <c r="BA61">
        <f t="shared" si="80"/>
        <v>3</v>
      </c>
      <c r="BB61">
        <f t="shared" si="80"/>
        <v>4</v>
      </c>
      <c r="BC61">
        <f t="shared" si="80"/>
        <v>5</v>
      </c>
      <c r="BD61">
        <f t="shared" si="80"/>
        <v>6</v>
      </c>
      <c r="BE61">
        <f t="shared" si="80"/>
        <v>7</v>
      </c>
      <c r="BF61">
        <f t="shared" si="80"/>
        <v>1</v>
      </c>
      <c r="BG61">
        <f t="shared" si="80"/>
        <v>2</v>
      </c>
      <c r="BH61">
        <f t="shared" si="80"/>
        <v>3</v>
      </c>
      <c r="BI61">
        <f t="shared" si="80"/>
        <v>4</v>
      </c>
      <c r="BJ61">
        <f t="shared" si="80"/>
        <v>5</v>
      </c>
      <c r="BK61">
        <f t="shared" si="80"/>
        <v>6</v>
      </c>
      <c r="BL61">
        <f t="shared" si="80"/>
        <v>7</v>
      </c>
      <c r="BM61">
        <f t="shared" si="80"/>
        <v>1</v>
      </c>
      <c r="BN61">
        <f t="shared" si="80"/>
        <v>2</v>
      </c>
      <c r="BO61">
        <f t="shared" si="80"/>
        <v>3</v>
      </c>
      <c r="BP61">
        <f t="shared" si="80"/>
        <v>4</v>
      </c>
      <c r="BQ61">
        <f t="shared" si="80"/>
        <v>5</v>
      </c>
      <c r="BR61">
        <f t="shared" si="80"/>
        <v>6</v>
      </c>
      <c r="BS61">
        <f t="shared" si="80"/>
        <v>7</v>
      </c>
      <c r="BT61">
        <f t="shared" si="80"/>
        <v>1</v>
      </c>
      <c r="BU61">
        <f t="shared" si="80"/>
        <v>2</v>
      </c>
      <c r="BV61">
        <f t="shared" si="80"/>
        <v>3</v>
      </c>
      <c r="BW61">
        <f t="shared" si="80"/>
        <v>4</v>
      </c>
      <c r="BX61">
        <f t="shared" si="80"/>
        <v>5</v>
      </c>
      <c r="BY61">
        <f t="shared" si="80"/>
        <v>6</v>
      </c>
      <c r="BZ61">
        <f t="shared" si="80"/>
        <v>7</v>
      </c>
    </row>
    <row r="62" spans="1:78" ht="20.25" customHeight="1" x14ac:dyDescent="0.15">
      <c r="A62" s="49"/>
      <c r="B62" s="52" t="s">
        <v>42</v>
      </c>
      <c r="C62" s="50" t="str">
        <f>IFERROR(IF(AP62&lt;($Y$157/100),"×","○"),"")</f>
        <v/>
      </c>
      <c r="D62" s="81" t="s">
        <v>24</v>
      </c>
      <c r="E62" s="82"/>
      <c r="F62" s="83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88" t="s">
        <v>21</v>
      </c>
      <c r="AM62" s="89"/>
      <c r="AN62" s="89"/>
      <c r="AO62" s="89"/>
      <c r="AP62" s="79" t="e">
        <f t="shared" ref="AP62" si="81">AP61/AP60</f>
        <v>#DIV/0!</v>
      </c>
      <c r="AQ62" s="80"/>
      <c r="AR62">
        <f>IF(C62="×",1,0)</f>
        <v>0</v>
      </c>
    </row>
    <row r="63" spans="1:78" ht="20.25" customHeight="1" thickBot="1" x14ac:dyDescent="0.2">
      <c r="A63" s="54"/>
      <c r="B63" s="53" t="s">
        <v>43</v>
      </c>
      <c r="C63" s="51" t="str">
        <f>IF(AP63=0,"",IF(AP61&lt;AP63,"×","○"))</f>
        <v/>
      </c>
      <c r="D63" s="97" t="s">
        <v>25</v>
      </c>
      <c r="E63" s="98"/>
      <c r="F63" s="99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2"/>
      <c r="AL63" s="84" t="s">
        <v>33</v>
      </c>
      <c r="AM63" s="85"/>
      <c r="AN63" s="85"/>
      <c r="AO63" s="85"/>
      <c r="AP63" s="120">
        <f>COUNTIFS(G61:AK61,7,G63:AK63,"作")+COUNTIFS(G61:AK61,7,G63:AK63,"天")+COUNTIFS(G61:AK61,7,G63:AK63,"閉")+COUNTIFS(G61:AK61,1,G63:AK63,"作")+COUNTIFS(G61:AK61,1,G63:AK63,"天")+COUNTIFS(G61:AK61,1,G63:AK63,"閉")</f>
        <v>0</v>
      </c>
      <c r="AQ63" s="121"/>
      <c r="AR63">
        <f>IF(C63="×",1,0)</f>
        <v>0</v>
      </c>
      <c r="AS63">
        <f>IF(A60="","",IF(AR62=0,0,IF(AR63=0,0,1)))</f>
        <v>0</v>
      </c>
    </row>
    <row r="64" spans="1:78" ht="20.25" customHeight="1" x14ac:dyDescent="0.15">
      <c r="A64" s="73" t="str">
        <f>IF($E$5&lt;AV64,"",TEXT(EDATE($E$4,14),"ggge年m月"))</f>
        <v>令和7年6月</v>
      </c>
      <c r="B64" s="74"/>
      <c r="C64" s="75"/>
      <c r="D64" s="92" t="s">
        <v>7</v>
      </c>
      <c r="E64" s="93"/>
      <c r="F64" s="94"/>
      <c r="G64" s="5">
        <f>IF($E$4&gt;AV64,"",IF($E$5&lt;AV64,"",DAY(AV64)))</f>
        <v>1</v>
      </c>
      <c r="H64" s="5">
        <f>IF($E$4&gt;AW64,"",IF($E$5&lt;AW64,"",DAY(AW64)))</f>
        <v>2</v>
      </c>
      <c r="I64" s="5">
        <f t="shared" ref="I64:AH64" si="82">IF($E$4&gt;AX64,"",IF($E$5&lt;AX64,"",DAY(AX64)))</f>
        <v>3</v>
      </c>
      <c r="J64" s="5">
        <f t="shared" si="82"/>
        <v>4</v>
      </c>
      <c r="K64" s="5">
        <f t="shared" si="82"/>
        <v>5</v>
      </c>
      <c r="L64" s="41">
        <f t="shared" si="82"/>
        <v>6</v>
      </c>
      <c r="M64" s="41">
        <f t="shared" si="82"/>
        <v>7</v>
      </c>
      <c r="N64" s="16">
        <f t="shared" si="82"/>
        <v>8</v>
      </c>
      <c r="O64" s="16">
        <f t="shared" si="82"/>
        <v>9</v>
      </c>
      <c r="P64" s="16">
        <f t="shared" si="82"/>
        <v>10</v>
      </c>
      <c r="Q64" s="16">
        <f t="shared" si="82"/>
        <v>11</v>
      </c>
      <c r="R64" s="16">
        <f t="shared" si="82"/>
        <v>12</v>
      </c>
      <c r="S64" s="41">
        <f t="shared" si="82"/>
        <v>13</v>
      </c>
      <c r="T64" s="41">
        <f t="shared" si="82"/>
        <v>14</v>
      </c>
      <c r="U64" s="16">
        <f t="shared" si="82"/>
        <v>15</v>
      </c>
      <c r="V64" s="16">
        <f t="shared" si="82"/>
        <v>16</v>
      </c>
      <c r="W64" s="16">
        <f t="shared" si="82"/>
        <v>17</v>
      </c>
      <c r="X64" s="16">
        <f t="shared" si="82"/>
        <v>18</v>
      </c>
      <c r="Y64" s="16">
        <f t="shared" si="82"/>
        <v>19</v>
      </c>
      <c r="Z64" s="41">
        <f t="shared" si="82"/>
        <v>20</v>
      </c>
      <c r="AA64" s="41">
        <f t="shared" si="82"/>
        <v>21</v>
      </c>
      <c r="AB64" s="16">
        <f t="shared" si="82"/>
        <v>22</v>
      </c>
      <c r="AC64" s="16">
        <f t="shared" si="82"/>
        <v>23</v>
      </c>
      <c r="AD64" s="16">
        <f t="shared" si="82"/>
        <v>24</v>
      </c>
      <c r="AE64" s="16">
        <f t="shared" si="82"/>
        <v>25</v>
      </c>
      <c r="AF64" s="16">
        <f t="shared" si="82"/>
        <v>26</v>
      </c>
      <c r="AG64" s="41">
        <f t="shared" si="82"/>
        <v>27</v>
      </c>
      <c r="AH64" s="41">
        <f t="shared" si="82"/>
        <v>28</v>
      </c>
      <c r="AI64" s="41">
        <f>IF($E$4&gt;BX64,"",IF($E$5&lt;BX64,"",IF(MONTH(BW64)&lt;&gt;MONTH(BX64),"",DAY(BX64))))</f>
        <v>29</v>
      </c>
      <c r="AJ64" s="5">
        <f>IF($E$4&gt;BY64,"",IF($E$5&lt;BY64,"",IF(MONTH(BW64)&lt;&gt;MONTH(BY64),"",DAY(BY64))))</f>
        <v>30</v>
      </c>
      <c r="AK64" s="13" t="str">
        <f>IF($E$4&gt;BZ64,"",IF($E$5&lt;BZ64,"",IF(MONTH(BW64)&lt;&gt;MONTH(BZ64),"",DAY(BZ64))))</f>
        <v/>
      </c>
      <c r="AL64" s="88" t="s">
        <v>11</v>
      </c>
      <c r="AM64" s="89"/>
      <c r="AN64" s="89"/>
      <c r="AO64" s="89"/>
      <c r="AP64" s="95">
        <f>COUNTIF(G66:AK66,"工")+COUNTIF(G66:AK66,"休")+COUNTIFS(G66:AK66,"外",G67:AK67,"作")+COUNTIFS(G66:AK66,"外",G67:AK67,"天")+COUNTIFS(G66:AK66,"外",G67:AK67,"閉")</f>
        <v>0</v>
      </c>
      <c r="AQ64" s="96"/>
      <c r="AU64" s="42"/>
      <c r="AV64" s="45">
        <f>EDATE(AV60,1)</f>
        <v>45809</v>
      </c>
      <c r="AW64" s="45">
        <f>AV64+1</f>
        <v>45810</v>
      </c>
      <c r="AX64" s="45">
        <f t="shared" ref="AX64:BZ64" si="83">AW64+1</f>
        <v>45811</v>
      </c>
      <c r="AY64" s="45">
        <f t="shared" si="83"/>
        <v>45812</v>
      </c>
      <c r="AZ64" s="45">
        <f t="shared" si="83"/>
        <v>45813</v>
      </c>
      <c r="BA64" s="45">
        <f t="shared" si="83"/>
        <v>45814</v>
      </c>
      <c r="BB64" s="45">
        <f t="shared" si="83"/>
        <v>45815</v>
      </c>
      <c r="BC64" s="45">
        <f t="shared" si="83"/>
        <v>45816</v>
      </c>
      <c r="BD64" s="45">
        <f t="shared" si="83"/>
        <v>45817</v>
      </c>
      <c r="BE64" s="45">
        <f t="shared" si="83"/>
        <v>45818</v>
      </c>
      <c r="BF64" s="45">
        <f t="shared" si="83"/>
        <v>45819</v>
      </c>
      <c r="BG64" s="45">
        <f t="shared" si="83"/>
        <v>45820</v>
      </c>
      <c r="BH64" s="45">
        <f t="shared" si="83"/>
        <v>45821</v>
      </c>
      <c r="BI64" s="45">
        <f t="shared" si="83"/>
        <v>45822</v>
      </c>
      <c r="BJ64" s="45">
        <f t="shared" si="83"/>
        <v>45823</v>
      </c>
      <c r="BK64" s="45">
        <f t="shared" si="83"/>
        <v>45824</v>
      </c>
      <c r="BL64" s="45">
        <f t="shared" si="83"/>
        <v>45825</v>
      </c>
      <c r="BM64" s="45">
        <f t="shared" si="83"/>
        <v>45826</v>
      </c>
      <c r="BN64" s="45">
        <f t="shared" si="83"/>
        <v>45827</v>
      </c>
      <c r="BO64" s="45">
        <f t="shared" si="83"/>
        <v>45828</v>
      </c>
      <c r="BP64" s="45">
        <f t="shared" si="83"/>
        <v>45829</v>
      </c>
      <c r="BQ64" s="45">
        <f t="shared" si="83"/>
        <v>45830</v>
      </c>
      <c r="BR64" s="45">
        <f t="shared" si="83"/>
        <v>45831</v>
      </c>
      <c r="BS64" s="45">
        <f t="shared" si="83"/>
        <v>45832</v>
      </c>
      <c r="BT64" s="45">
        <f t="shared" si="83"/>
        <v>45833</v>
      </c>
      <c r="BU64" s="45">
        <f t="shared" si="83"/>
        <v>45834</v>
      </c>
      <c r="BV64" s="45">
        <f t="shared" si="83"/>
        <v>45835</v>
      </c>
      <c r="BW64" s="45">
        <f t="shared" si="83"/>
        <v>45836</v>
      </c>
      <c r="BX64" s="45">
        <f t="shared" si="83"/>
        <v>45837</v>
      </c>
      <c r="BY64" s="45">
        <f t="shared" si="83"/>
        <v>45838</v>
      </c>
      <c r="BZ64" s="45">
        <f t="shared" si="83"/>
        <v>45839</v>
      </c>
    </row>
    <row r="65" spans="1:78" ht="20.25" customHeight="1" x14ac:dyDescent="0.15">
      <c r="A65" s="76"/>
      <c r="B65" s="77"/>
      <c r="C65" s="78"/>
      <c r="D65" s="81" t="s">
        <v>6</v>
      </c>
      <c r="E65" s="82"/>
      <c r="F65" s="83"/>
      <c r="G65" s="43">
        <f>IF(G64="","",WEEKDAY(AV64))</f>
        <v>1</v>
      </c>
      <c r="H65" s="43">
        <f t="shared" ref="H65:AK65" si="84">IF(H64="","",WEEKDAY(AW64))</f>
        <v>2</v>
      </c>
      <c r="I65" s="43">
        <f t="shared" si="84"/>
        <v>3</v>
      </c>
      <c r="J65" s="43">
        <f t="shared" si="84"/>
        <v>4</v>
      </c>
      <c r="K65" s="43">
        <f t="shared" si="84"/>
        <v>5</v>
      </c>
      <c r="L65" s="47">
        <f t="shared" si="84"/>
        <v>6</v>
      </c>
      <c r="M65" s="47">
        <f t="shared" si="84"/>
        <v>7</v>
      </c>
      <c r="N65" s="43">
        <f t="shared" si="84"/>
        <v>1</v>
      </c>
      <c r="O65" s="43">
        <f t="shared" si="84"/>
        <v>2</v>
      </c>
      <c r="P65" s="43">
        <f t="shared" si="84"/>
        <v>3</v>
      </c>
      <c r="Q65" s="43">
        <f t="shared" si="84"/>
        <v>4</v>
      </c>
      <c r="R65" s="43">
        <f t="shared" si="84"/>
        <v>5</v>
      </c>
      <c r="S65" s="47">
        <f t="shared" si="84"/>
        <v>6</v>
      </c>
      <c r="T65" s="47">
        <f t="shared" si="84"/>
        <v>7</v>
      </c>
      <c r="U65" s="43">
        <f t="shared" si="84"/>
        <v>1</v>
      </c>
      <c r="V65" s="43">
        <f t="shared" si="84"/>
        <v>2</v>
      </c>
      <c r="W65" s="43">
        <f t="shared" si="84"/>
        <v>3</v>
      </c>
      <c r="X65" s="43">
        <f t="shared" si="84"/>
        <v>4</v>
      </c>
      <c r="Y65" s="43">
        <f t="shared" si="84"/>
        <v>5</v>
      </c>
      <c r="Z65" s="47">
        <f t="shared" si="84"/>
        <v>6</v>
      </c>
      <c r="AA65" s="47">
        <f t="shared" si="84"/>
        <v>7</v>
      </c>
      <c r="AB65" s="43">
        <f t="shared" si="84"/>
        <v>1</v>
      </c>
      <c r="AC65" s="43">
        <f t="shared" si="84"/>
        <v>2</v>
      </c>
      <c r="AD65" s="43">
        <f t="shared" si="84"/>
        <v>3</v>
      </c>
      <c r="AE65" s="43">
        <f t="shared" si="84"/>
        <v>4</v>
      </c>
      <c r="AF65" s="43">
        <f t="shared" si="84"/>
        <v>5</v>
      </c>
      <c r="AG65" s="47">
        <f t="shared" si="84"/>
        <v>6</v>
      </c>
      <c r="AH65" s="47">
        <f t="shared" si="84"/>
        <v>7</v>
      </c>
      <c r="AI65" s="47">
        <f t="shared" si="84"/>
        <v>1</v>
      </c>
      <c r="AJ65" s="43">
        <f t="shared" si="84"/>
        <v>2</v>
      </c>
      <c r="AK65" s="46" t="str">
        <f t="shared" si="84"/>
        <v/>
      </c>
      <c r="AL65" s="88" t="s">
        <v>8</v>
      </c>
      <c r="AM65" s="89"/>
      <c r="AN65" s="89"/>
      <c r="AO65" s="89"/>
      <c r="AP65" s="90">
        <f t="shared" ref="AP65" si="85">COUNTIF(G67:AK67,"閉")+COUNTIF(G67:AK67,"天")</f>
        <v>0</v>
      </c>
      <c r="AQ65" s="91"/>
      <c r="AV65">
        <f>WEEKDAY(AV64)</f>
        <v>1</v>
      </c>
      <c r="AW65">
        <f>WEEKDAY(AW64)</f>
        <v>2</v>
      </c>
      <c r="AX65">
        <f t="shared" ref="AX65:BZ65" si="86">WEEKDAY(AX64)</f>
        <v>3</v>
      </c>
      <c r="AY65">
        <f t="shared" si="86"/>
        <v>4</v>
      </c>
      <c r="AZ65">
        <f t="shared" si="86"/>
        <v>5</v>
      </c>
      <c r="BA65">
        <f t="shared" si="86"/>
        <v>6</v>
      </c>
      <c r="BB65">
        <f t="shared" si="86"/>
        <v>7</v>
      </c>
      <c r="BC65">
        <f t="shared" si="86"/>
        <v>1</v>
      </c>
      <c r="BD65">
        <f t="shared" si="86"/>
        <v>2</v>
      </c>
      <c r="BE65">
        <f t="shared" si="86"/>
        <v>3</v>
      </c>
      <c r="BF65">
        <f t="shared" si="86"/>
        <v>4</v>
      </c>
      <c r="BG65">
        <f t="shared" si="86"/>
        <v>5</v>
      </c>
      <c r="BH65">
        <f t="shared" si="86"/>
        <v>6</v>
      </c>
      <c r="BI65">
        <f t="shared" si="86"/>
        <v>7</v>
      </c>
      <c r="BJ65">
        <f t="shared" si="86"/>
        <v>1</v>
      </c>
      <c r="BK65">
        <f t="shared" si="86"/>
        <v>2</v>
      </c>
      <c r="BL65">
        <f t="shared" si="86"/>
        <v>3</v>
      </c>
      <c r="BM65">
        <f t="shared" si="86"/>
        <v>4</v>
      </c>
      <c r="BN65">
        <f t="shared" si="86"/>
        <v>5</v>
      </c>
      <c r="BO65">
        <f t="shared" si="86"/>
        <v>6</v>
      </c>
      <c r="BP65">
        <f t="shared" si="86"/>
        <v>7</v>
      </c>
      <c r="BQ65">
        <f t="shared" si="86"/>
        <v>1</v>
      </c>
      <c r="BR65">
        <f t="shared" si="86"/>
        <v>2</v>
      </c>
      <c r="BS65">
        <f t="shared" si="86"/>
        <v>3</v>
      </c>
      <c r="BT65">
        <f t="shared" si="86"/>
        <v>4</v>
      </c>
      <c r="BU65">
        <f t="shared" si="86"/>
        <v>5</v>
      </c>
      <c r="BV65">
        <f t="shared" si="86"/>
        <v>6</v>
      </c>
      <c r="BW65">
        <f t="shared" si="86"/>
        <v>7</v>
      </c>
      <c r="BX65">
        <f t="shared" si="86"/>
        <v>1</v>
      </c>
      <c r="BY65">
        <f t="shared" si="86"/>
        <v>2</v>
      </c>
      <c r="BZ65">
        <f t="shared" si="86"/>
        <v>3</v>
      </c>
    </row>
    <row r="66" spans="1:78" ht="20.25" customHeight="1" x14ac:dyDescent="0.15">
      <c r="A66" s="49"/>
      <c r="B66" s="52" t="s">
        <v>42</v>
      </c>
      <c r="C66" s="50" t="str">
        <f>IFERROR(IF(AP66&lt;($Y$157/100),"×","○"),"")</f>
        <v/>
      </c>
      <c r="D66" s="81" t="s">
        <v>24</v>
      </c>
      <c r="E66" s="82"/>
      <c r="F66" s="83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88" t="s">
        <v>21</v>
      </c>
      <c r="AM66" s="89"/>
      <c r="AN66" s="89"/>
      <c r="AO66" s="89"/>
      <c r="AP66" s="79" t="e">
        <f t="shared" ref="AP66" si="87">AP65/AP64</f>
        <v>#DIV/0!</v>
      </c>
      <c r="AQ66" s="80"/>
      <c r="AR66">
        <f>IF(C66="×",1,0)</f>
        <v>0</v>
      </c>
    </row>
    <row r="67" spans="1:78" ht="20.25" customHeight="1" thickBot="1" x14ac:dyDescent="0.2">
      <c r="A67" s="54"/>
      <c r="B67" s="53" t="s">
        <v>43</v>
      </c>
      <c r="C67" s="51" t="str">
        <f>IF(AP67=0,"",IF(AP65&lt;AP67,"×","○"))</f>
        <v/>
      </c>
      <c r="D67" s="97" t="s">
        <v>25</v>
      </c>
      <c r="E67" s="98"/>
      <c r="F67" s="99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2"/>
      <c r="AL67" s="84" t="s">
        <v>33</v>
      </c>
      <c r="AM67" s="85"/>
      <c r="AN67" s="85"/>
      <c r="AO67" s="85"/>
      <c r="AP67" s="120">
        <f>COUNTIFS(G65:AK65,7,G67:AK67,"作")+COUNTIFS(G65:AK65,7,G67:AK67,"天")+COUNTIFS(G65:AK65,7,G67:AK67,"閉")+COUNTIFS(G65:AK65,1,G67:AK67,"作")+COUNTIFS(G65:AK65,1,G67:AK67,"天")+COUNTIFS(G65:AK65,1,G67:AK67,"閉")</f>
        <v>0</v>
      </c>
      <c r="AQ67" s="121"/>
      <c r="AR67">
        <f>IF(C67="×",1,0)</f>
        <v>0</v>
      </c>
      <c r="AS67">
        <f>IF(A64="","",IF(AR66=0,0,IF(AR67=0,0,1)))</f>
        <v>0</v>
      </c>
    </row>
    <row r="68" spans="1:78" ht="20.25" customHeight="1" x14ac:dyDescent="0.15">
      <c r="A68" s="73" t="str">
        <f>IF($E$5&lt;AV68,"",TEXT(EDATE($E$4,15),"ggge年m月"))</f>
        <v>令和7年7月</v>
      </c>
      <c r="B68" s="74"/>
      <c r="C68" s="75"/>
      <c r="D68" s="92" t="s">
        <v>7</v>
      </c>
      <c r="E68" s="93"/>
      <c r="F68" s="94"/>
      <c r="G68" s="5">
        <f>IF($E$4&gt;AV68,"",IF($E$5&lt;AV68,"",DAY(AV68)))</f>
        <v>1</v>
      </c>
      <c r="H68" s="5">
        <f>IF($E$4&gt;AW68,"",IF($E$5&lt;AW68,"",DAY(AW68)))</f>
        <v>2</v>
      </c>
      <c r="I68" s="5">
        <f t="shared" ref="I68:AH68" si="88">IF($E$4&gt;AX68,"",IF($E$5&lt;AX68,"",DAY(AX68)))</f>
        <v>3</v>
      </c>
      <c r="J68" s="5">
        <f t="shared" si="88"/>
        <v>4</v>
      </c>
      <c r="K68" s="5">
        <f t="shared" si="88"/>
        <v>5</v>
      </c>
      <c r="L68" s="41">
        <f t="shared" si="88"/>
        <v>6</v>
      </c>
      <c r="M68" s="41">
        <f t="shared" si="88"/>
        <v>7</v>
      </c>
      <c r="N68" s="16">
        <f t="shared" si="88"/>
        <v>8</v>
      </c>
      <c r="O68" s="16">
        <f t="shared" si="88"/>
        <v>9</v>
      </c>
      <c r="P68" s="16">
        <f t="shared" si="88"/>
        <v>10</v>
      </c>
      <c r="Q68" s="16">
        <f t="shared" si="88"/>
        <v>11</v>
      </c>
      <c r="R68" s="16">
        <f t="shared" si="88"/>
        <v>12</v>
      </c>
      <c r="S68" s="41">
        <f t="shared" si="88"/>
        <v>13</v>
      </c>
      <c r="T68" s="41">
        <f t="shared" si="88"/>
        <v>14</v>
      </c>
      <c r="U68" s="16">
        <f t="shared" si="88"/>
        <v>15</v>
      </c>
      <c r="V68" s="16">
        <f t="shared" si="88"/>
        <v>16</v>
      </c>
      <c r="W68" s="16">
        <f t="shared" si="88"/>
        <v>17</v>
      </c>
      <c r="X68" s="16">
        <f t="shared" si="88"/>
        <v>18</v>
      </c>
      <c r="Y68" s="16">
        <f t="shared" si="88"/>
        <v>19</v>
      </c>
      <c r="Z68" s="41">
        <f t="shared" si="88"/>
        <v>20</v>
      </c>
      <c r="AA68" s="41">
        <f t="shared" si="88"/>
        <v>21</v>
      </c>
      <c r="AB68" s="16">
        <f t="shared" si="88"/>
        <v>22</v>
      </c>
      <c r="AC68" s="16">
        <f t="shared" si="88"/>
        <v>23</v>
      </c>
      <c r="AD68" s="16">
        <f t="shared" si="88"/>
        <v>24</v>
      </c>
      <c r="AE68" s="16">
        <f t="shared" si="88"/>
        <v>25</v>
      </c>
      <c r="AF68" s="16">
        <f t="shared" si="88"/>
        <v>26</v>
      </c>
      <c r="AG68" s="41">
        <f t="shared" si="88"/>
        <v>27</v>
      </c>
      <c r="AH68" s="41">
        <f t="shared" si="88"/>
        <v>28</v>
      </c>
      <c r="AI68" s="41">
        <f>IF($E$4&gt;BX68,"",IF($E$5&lt;BX68,"",IF(MONTH(BW68)&lt;&gt;MONTH(BX68),"",DAY(BX68))))</f>
        <v>29</v>
      </c>
      <c r="AJ68" s="5">
        <f>IF($E$4&gt;BY68,"",IF($E$5&lt;BY68,"",IF(MONTH(BW68)&lt;&gt;MONTH(BY68),"",DAY(BY68))))</f>
        <v>30</v>
      </c>
      <c r="AK68" s="13">
        <f>IF($E$4&gt;BZ68,"",IF($E$5&lt;BZ68,"",IF(MONTH(BW68)&lt;&gt;MONTH(BZ68),"",DAY(BZ68))))</f>
        <v>31</v>
      </c>
      <c r="AL68" s="88" t="s">
        <v>11</v>
      </c>
      <c r="AM68" s="89"/>
      <c r="AN68" s="89"/>
      <c r="AO68" s="89"/>
      <c r="AP68" s="95">
        <f>COUNTIF(G70:AK70,"工")+COUNTIF(G70:AK70,"休")+COUNTIFS(G70:AK70,"外",G71:AK71,"作")+COUNTIFS(G70:AK70,"外",G71:AK71,"天")+COUNTIFS(G70:AK70,"外",G71:AK71,"閉")</f>
        <v>0</v>
      </c>
      <c r="AQ68" s="96"/>
      <c r="AU68" s="42"/>
      <c r="AV68" s="45">
        <f>EDATE(AV64,1)</f>
        <v>45839</v>
      </c>
      <c r="AW68" s="45">
        <f>AV68+1</f>
        <v>45840</v>
      </c>
      <c r="AX68" s="45">
        <f t="shared" ref="AX68:BZ68" si="89">AW68+1</f>
        <v>45841</v>
      </c>
      <c r="AY68" s="45">
        <f t="shared" si="89"/>
        <v>45842</v>
      </c>
      <c r="AZ68" s="45">
        <f t="shared" si="89"/>
        <v>45843</v>
      </c>
      <c r="BA68" s="45">
        <f t="shared" si="89"/>
        <v>45844</v>
      </c>
      <c r="BB68" s="45">
        <f t="shared" si="89"/>
        <v>45845</v>
      </c>
      <c r="BC68" s="45">
        <f t="shared" si="89"/>
        <v>45846</v>
      </c>
      <c r="BD68" s="45">
        <f t="shared" si="89"/>
        <v>45847</v>
      </c>
      <c r="BE68" s="45">
        <f t="shared" si="89"/>
        <v>45848</v>
      </c>
      <c r="BF68" s="45">
        <f t="shared" si="89"/>
        <v>45849</v>
      </c>
      <c r="BG68" s="45">
        <f t="shared" si="89"/>
        <v>45850</v>
      </c>
      <c r="BH68" s="45">
        <f t="shared" si="89"/>
        <v>45851</v>
      </c>
      <c r="BI68" s="45">
        <f t="shared" si="89"/>
        <v>45852</v>
      </c>
      <c r="BJ68" s="45">
        <f t="shared" si="89"/>
        <v>45853</v>
      </c>
      <c r="BK68" s="45">
        <f t="shared" si="89"/>
        <v>45854</v>
      </c>
      <c r="BL68" s="45">
        <f t="shared" si="89"/>
        <v>45855</v>
      </c>
      <c r="BM68" s="45">
        <f t="shared" si="89"/>
        <v>45856</v>
      </c>
      <c r="BN68" s="45">
        <f t="shared" si="89"/>
        <v>45857</v>
      </c>
      <c r="BO68" s="45">
        <f t="shared" si="89"/>
        <v>45858</v>
      </c>
      <c r="BP68" s="45">
        <f t="shared" si="89"/>
        <v>45859</v>
      </c>
      <c r="BQ68" s="45">
        <f t="shared" si="89"/>
        <v>45860</v>
      </c>
      <c r="BR68" s="45">
        <f t="shared" si="89"/>
        <v>45861</v>
      </c>
      <c r="BS68" s="45">
        <f t="shared" si="89"/>
        <v>45862</v>
      </c>
      <c r="BT68" s="45">
        <f t="shared" si="89"/>
        <v>45863</v>
      </c>
      <c r="BU68" s="45">
        <f t="shared" si="89"/>
        <v>45864</v>
      </c>
      <c r="BV68" s="45">
        <f t="shared" si="89"/>
        <v>45865</v>
      </c>
      <c r="BW68" s="45">
        <f t="shared" si="89"/>
        <v>45866</v>
      </c>
      <c r="BX68" s="45">
        <f t="shared" si="89"/>
        <v>45867</v>
      </c>
      <c r="BY68" s="45">
        <f t="shared" si="89"/>
        <v>45868</v>
      </c>
      <c r="BZ68" s="45">
        <f t="shared" si="89"/>
        <v>45869</v>
      </c>
    </row>
    <row r="69" spans="1:78" ht="20.25" customHeight="1" x14ac:dyDescent="0.15">
      <c r="A69" s="76"/>
      <c r="B69" s="77"/>
      <c r="C69" s="78"/>
      <c r="D69" s="81" t="s">
        <v>6</v>
      </c>
      <c r="E69" s="82"/>
      <c r="F69" s="83"/>
      <c r="G69" s="43">
        <f>IF(G68="","",WEEKDAY(AV68))</f>
        <v>3</v>
      </c>
      <c r="H69" s="43">
        <f t="shared" ref="H69:AK69" si="90">IF(H68="","",WEEKDAY(AW68))</f>
        <v>4</v>
      </c>
      <c r="I69" s="43">
        <f t="shared" si="90"/>
        <v>5</v>
      </c>
      <c r="J69" s="43">
        <f t="shared" si="90"/>
        <v>6</v>
      </c>
      <c r="K69" s="43">
        <f t="shared" si="90"/>
        <v>7</v>
      </c>
      <c r="L69" s="47">
        <f t="shared" si="90"/>
        <v>1</v>
      </c>
      <c r="M69" s="47">
        <f t="shared" si="90"/>
        <v>2</v>
      </c>
      <c r="N69" s="43">
        <f t="shared" si="90"/>
        <v>3</v>
      </c>
      <c r="O69" s="43">
        <f t="shared" si="90"/>
        <v>4</v>
      </c>
      <c r="P69" s="43">
        <f t="shared" si="90"/>
        <v>5</v>
      </c>
      <c r="Q69" s="43">
        <f t="shared" si="90"/>
        <v>6</v>
      </c>
      <c r="R69" s="43">
        <f t="shared" si="90"/>
        <v>7</v>
      </c>
      <c r="S69" s="47">
        <f t="shared" si="90"/>
        <v>1</v>
      </c>
      <c r="T69" s="47">
        <f t="shared" si="90"/>
        <v>2</v>
      </c>
      <c r="U69" s="43">
        <f t="shared" si="90"/>
        <v>3</v>
      </c>
      <c r="V69" s="43">
        <f t="shared" si="90"/>
        <v>4</v>
      </c>
      <c r="W69" s="43">
        <f t="shared" si="90"/>
        <v>5</v>
      </c>
      <c r="X69" s="43">
        <f t="shared" si="90"/>
        <v>6</v>
      </c>
      <c r="Y69" s="43">
        <f t="shared" si="90"/>
        <v>7</v>
      </c>
      <c r="Z69" s="47">
        <f t="shared" si="90"/>
        <v>1</v>
      </c>
      <c r="AA69" s="47">
        <f t="shared" si="90"/>
        <v>2</v>
      </c>
      <c r="AB69" s="43">
        <f t="shared" si="90"/>
        <v>3</v>
      </c>
      <c r="AC69" s="43">
        <f t="shared" si="90"/>
        <v>4</v>
      </c>
      <c r="AD69" s="43">
        <f t="shared" si="90"/>
        <v>5</v>
      </c>
      <c r="AE69" s="43">
        <f t="shared" si="90"/>
        <v>6</v>
      </c>
      <c r="AF69" s="43">
        <f t="shared" si="90"/>
        <v>7</v>
      </c>
      <c r="AG69" s="47">
        <f t="shared" si="90"/>
        <v>1</v>
      </c>
      <c r="AH69" s="47">
        <f t="shared" si="90"/>
        <v>2</v>
      </c>
      <c r="AI69" s="47">
        <f t="shared" si="90"/>
        <v>3</v>
      </c>
      <c r="AJ69" s="43">
        <f t="shared" si="90"/>
        <v>4</v>
      </c>
      <c r="AK69" s="46">
        <f t="shared" si="90"/>
        <v>5</v>
      </c>
      <c r="AL69" s="88" t="s">
        <v>8</v>
      </c>
      <c r="AM69" s="89"/>
      <c r="AN69" s="89"/>
      <c r="AO69" s="89"/>
      <c r="AP69" s="90">
        <f t="shared" ref="AP69" si="91">COUNTIF(G71:AK71,"閉")+COUNTIF(G71:AK71,"天")</f>
        <v>0</v>
      </c>
      <c r="AQ69" s="91"/>
      <c r="AV69">
        <f>WEEKDAY(AV68)</f>
        <v>3</v>
      </c>
      <c r="AW69">
        <f>WEEKDAY(AW68)</f>
        <v>4</v>
      </c>
      <c r="AX69">
        <f t="shared" ref="AX69:BZ69" si="92">WEEKDAY(AX68)</f>
        <v>5</v>
      </c>
      <c r="AY69">
        <f t="shared" si="92"/>
        <v>6</v>
      </c>
      <c r="AZ69">
        <f t="shared" si="92"/>
        <v>7</v>
      </c>
      <c r="BA69">
        <f t="shared" si="92"/>
        <v>1</v>
      </c>
      <c r="BB69">
        <f t="shared" si="92"/>
        <v>2</v>
      </c>
      <c r="BC69">
        <f t="shared" si="92"/>
        <v>3</v>
      </c>
      <c r="BD69">
        <f t="shared" si="92"/>
        <v>4</v>
      </c>
      <c r="BE69">
        <f t="shared" si="92"/>
        <v>5</v>
      </c>
      <c r="BF69">
        <f t="shared" si="92"/>
        <v>6</v>
      </c>
      <c r="BG69">
        <f t="shared" si="92"/>
        <v>7</v>
      </c>
      <c r="BH69">
        <f t="shared" si="92"/>
        <v>1</v>
      </c>
      <c r="BI69">
        <f t="shared" si="92"/>
        <v>2</v>
      </c>
      <c r="BJ69">
        <f t="shared" si="92"/>
        <v>3</v>
      </c>
      <c r="BK69">
        <f t="shared" si="92"/>
        <v>4</v>
      </c>
      <c r="BL69">
        <f t="shared" si="92"/>
        <v>5</v>
      </c>
      <c r="BM69">
        <f t="shared" si="92"/>
        <v>6</v>
      </c>
      <c r="BN69">
        <f t="shared" si="92"/>
        <v>7</v>
      </c>
      <c r="BO69">
        <f t="shared" si="92"/>
        <v>1</v>
      </c>
      <c r="BP69">
        <f t="shared" si="92"/>
        <v>2</v>
      </c>
      <c r="BQ69">
        <f t="shared" si="92"/>
        <v>3</v>
      </c>
      <c r="BR69">
        <f t="shared" si="92"/>
        <v>4</v>
      </c>
      <c r="BS69">
        <f t="shared" si="92"/>
        <v>5</v>
      </c>
      <c r="BT69">
        <f t="shared" si="92"/>
        <v>6</v>
      </c>
      <c r="BU69">
        <f t="shared" si="92"/>
        <v>7</v>
      </c>
      <c r="BV69">
        <f t="shared" si="92"/>
        <v>1</v>
      </c>
      <c r="BW69">
        <f t="shared" si="92"/>
        <v>2</v>
      </c>
      <c r="BX69">
        <f t="shared" si="92"/>
        <v>3</v>
      </c>
      <c r="BY69">
        <f t="shared" si="92"/>
        <v>4</v>
      </c>
      <c r="BZ69">
        <f t="shared" si="92"/>
        <v>5</v>
      </c>
    </row>
    <row r="70" spans="1:78" ht="20.25" customHeight="1" x14ac:dyDescent="0.15">
      <c r="A70" s="49"/>
      <c r="B70" s="52" t="s">
        <v>42</v>
      </c>
      <c r="C70" s="50" t="str">
        <f>IFERROR(IF(AP70&lt;($Y$157/100),"×","○"),"")</f>
        <v/>
      </c>
      <c r="D70" s="81" t="s">
        <v>24</v>
      </c>
      <c r="E70" s="82"/>
      <c r="F70" s="83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88" t="s">
        <v>21</v>
      </c>
      <c r="AM70" s="89"/>
      <c r="AN70" s="89"/>
      <c r="AO70" s="89"/>
      <c r="AP70" s="79" t="e">
        <f t="shared" ref="AP70" si="93">AP69/AP68</f>
        <v>#DIV/0!</v>
      </c>
      <c r="AQ70" s="80"/>
      <c r="AR70">
        <f>IF(C70="×",1,0)</f>
        <v>0</v>
      </c>
    </row>
    <row r="71" spans="1:78" ht="20.25" customHeight="1" thickBot="1" x14ac:dyDescent="0.2">
      <c r="A71" s="54"/>
      <c r="B71" s="53" t="s">
        <v>43</v>
      </c>
      <c r="C71" s="51" t="str">
        <f>IF(AP71=0,"",IF(AP69&lt;AP71,"×","○"))</f>
        <v/>
      </c>
      <c r="D71" s="97" t="s">
        <v>25</v>
      </c>
      <c r="E71" s="98"/>
      <c r="F71" s="99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2"/>
      <c r="AL71" s="84" t="s">
        <v>33</v>
      </c>
      <c r="AM71" s="85"/>
      <c r="AN71" s="85"/>
      <c r="AO71" s="85"/>
      <c r="AP71" s="120">
        <f>COUNTIFS(G69:AK69,7,G71:AK71,"作")+COUNTIFS(G69:AK69,7,G71:AK71,"天")+COUNTIFS(G69:AK69,7,G71:AK71,"閉")+COUNTIFS(G69:AK69,1,G71:AK71,"作")+COUNTIFS(G69:AK69,1,G71:AK71,"天")+COUNTIFS(G69:AK69,1,G71:AK71,"閉")</f>
        <v>0</v>
      </c>
      <c r="AQ71" s="121"/>
      <c r="AR71">
        <f>IF(C71="×",1,0)</f>
        <v>0</v>
      </c>
      <c r="AS71">
        <f>IF(A68="","",IF(AR70=0,0,IF(AR71=0,0,1)))</f>
        <v>0</v>
      </c>
    </row>
    <row r="72" spans="1:78" ht="20.25" customHeight="1" x14ac:dyDescent="0.15">
      <c r="A72" s="73" t="str">
        <f>IF($E$5&lt;AV72,"",TEXT(EDATE($E$4,16),"ggge年m月"))</f>
        <v>令和7年8月</v>
      </c>
      <c r="B72" s="74"/>
      <c r="C72" s="75"/>
      <c r="D72" s="92" t="s">
        <v>7</v>
      </c>
      <c r="E72" s="93"/>
      <c r="F72" s="94"/>
      <c r="G72" s="5">
        <f>IF($E$4&gt;AV72,"",IF($E$5&lt;AV72,"",DAY(AV72)))</f>
        <v>1</v>
      </c>
      <c r="H72" s="5">
        <f>IF($E$4&gt;AW72,"",IF($E$5&lt;AW72,"",DAY(AW72)))</f>
        <v>2</v>
      </c>
      <c r="I72" s="5">
        <f t="shared" ref="I72:AH72" si="94">IF($E$4&gt;AX72,"",IF($E$5&lt;AX72,"",DAY(AX72)))</f>
        <v>3</v>
      </c>
      <c r="J72" s="5">
        <f t="shared" si="94"/>
        <v>4</v>
      </c>
      <c r="K72" s="5">
        <f t="shared" si="94"/>
        <v>5</v>
      </c>
      <c r="L72" s="41">
        <f t="shared" si="94"/>
        <v>6</v>
      </c>
      <c r="M72" s="41">
        <f t="shared" si="94"/>
        <v>7</v>
      </c>
      <c r="N72" s="16">
        <f t="shared" si="94"/>
        <v>8</v>
      </c>
      <c r="O72" s="16">
        <f t="shared" si="94"/>
        <v>9</v>
      </c>
      <c r="P72" s="16">
        <f t="shared" si="94"/>
        <v>10</v>
      </c>
      <c r="Q72" s="16">
        <f t="shared" si="94"/>
        <v>11</v>
      </c>
      <c r="R72" s="16">
        <f t="shared" si="94"/>
        <v>12</v>
      </c>
      <c r="S72" s="41">
        <f t="shared" si="94"/>
        <v>13</v>
      </c>
      <c r="T72" s="41">
        <f t="shared" si="94"/>
        <v>14</v>
      </c>
      <c r="U72" s="16">
        <f t="shared" si="94"/>
        <v>15</v>
      </c>
      <c r="V72" s="16">
        <f t="shared" si="94"/>
        <v>16</v>
      </c>
      <c r="W72" s="16">
        <f t="shared" si="94"/>
        <v>17</v>
      </c>
      <c r="X72" s="16">
        <f t="shared" si="94"/>
        <v>18</v>
      </c>
      <c r="Y72" s="16">
        <f t="shared" si="94"/>
        <v>19</v>
      </c>
      <c r="Z72" s="41">
        <f t="shared" si="94"/>
        <v>20</v>
      </c>
      <c r="AA72" s="41">
        <f t="shared" si="94"/>
        <v>21</v>
      </c>
      <c r="AB72" s="16">
        <f t="shared" si="94"/>
        <v>22</v>
      </c>
      <c r="AC72" s="16">
        <f t="shared" si="94"/>
        <v>23</v>
      </c>
      <c r="AD72" s="16">
        <f t="shared" si="94"/>
        <v>24</v>
      </c>
      <c r="AE72" s="16">
        <f t="shared" si="94"/>
        <v>25</v>
      </c>
      <c r="AF72" s="16">
        <f t="shared" si="94"/>
        <v>26</v>
      </c>
      <c r="AG72" s="41">
        <f t="shared" si="94"/>
        <v>27</v>
      </c>
      <c r="AH72" s="41">
        <f t="shared" si="94"/>
        <v>28</v>
      </c>
      <c r="AI72" s="41">
        <f>IF($E$4&gt;BX72,"",IF($E$5&lt;BX72,"",IF(MONTH(BW72)&lt;&gt;MONTH(BX72),"",DAY(BX72))))</f>
        <v>29</v>
      </c>
      <c r="AJ72" s="5">
        <f>IF($E$4&gt;BY72,"",IF($E$5&lt;BY72,"",IF(MONTH(BW72)&lt;&gt;MONTH(BY72),"",DAY(BY72))))</f>
        <v>30</v>
      </c>
      <c r="AK72" s="13">
        <f>IF($E$4&gt;BZ72,"",IF($E$5&lt;BZ72,"",IF(MONTH(BW72)&lt;&gt;MONTH(BZ72),"",DAY(BZ72))))</f>
        <v>31</v>
      </c>
      <c r="AL72" s="88" t="s">
        <v>11</v>
      </c>
      <c r="AM72" s="89"/>
      <c r="AN72" s="89"/>
      <c r="AO72" s="89"/>
      <c r="AP72" s="95">
        <f>COUNTIF(G74:AK74,"工")+COUNTIF(G74:AK74,"休")+COUNTIFS(G74:AK74,"外",G75:AK75,"作")+COUNTIFS(G74:AK74,"外",G75:AK75,"天")+COUNTIFS(G74:AK74,"外",G75:AK75,"閉")</f>
        <v>0</v>
      </c>
      <c r="AQ72" s="96"/>
      <c r="AU72" s="42"/>
      <c r="AV72" s="45">
        <f>EDATE(AV68,1)</f>
        <v>45870</v>
      </c>
      <c r="AW72" s="45">
        <f>AV72+1</f>
        <v>45871</v>
      </c>
      <c r="AX72" s="45">
        <f t="shared" ref="AX72:BZ72" si="95">AW72+1</f>
        <v>45872</v>
      </c>
      <c r="AY72" s="45">
        <f t="shared" si="95"/>
        <v>45873</v>
      </c>
      <c r="AZ72" s="45">
        <f t="shared" si="95"/>
        <v>45874</v>
      </c>
      <c r="BA72" s="45">
        <f t="shared" si="95"/>
        <v>45875</v>
      </c>
      <c r="BB72" s="45">
        <f t="shared" si="95"/>
        <v>45876</v>
      </c>
      <c r="BC72" s="45">
        <f t="shared" si="95"/>
        <v>45877</v>
      </c>
      <c r="BD72" s="45">
        <f t="shared" si="95"/>
        <v>45878</v>
      </c>
      <c r="BE72" s="45">
        <f t="shared" si="95"/>
        <v>45879</v>
      </c>
      <c r="BF72" s="45">
        <f t="shared" si="95"/>
        <v>45880</v>
      </c>
      <c r="BG72" s="45">
        <f t="shared" si="95"/>
        <v>45881</v>
      </c>
      <c r="BH72" s="45">
        <f t="shared" si="95"/>
        <v>45882</v>
      </c>
      <c r="BI72" s="45">
        <f t="shared" si="95"/>
        <v>45883</v>
      </c>
      <c r="BJ72" s="45">
        <f t="shared" si="95"/>
        <v>45884</v>
      </c>
      <c r="BK72" s="45">
        <f t="shared" si="95"/>
        <v>45885</v>
      </c>
      <c r="BL72" s="45">
        <f t="shared" si="95"/>
        <v>45886</v>
      </c>
      <c r="BM72" s="45">
        <f t="shared" si="95"/>
        <v>45887</v>
      </c>
      <c r="BN72" s="45">
        <f t="shared" si="95"/>
        <v>45888</v>
      </c>
      <c r="BO72" s="45">
        <f t="shared" si="95"/>
        <v>45889</v>
      </c>
      <c r="BP72" s="45">
        <f t="shared" si="95"/>
        <v>45890</v>
      </c>
      <c r="BQ72" s="45">
        <f t="shared" si="95"/>
        <v>45891</v>
      </c>
      <c r="BR72" s="45">
        <f t="shared" si="95"/>
        <v>45892</v>
      </c>
      <c r="BS72" s="45">
        <f t="shared" si="95"/>
        <v>45893</v>
      </c>
      <c r="BT72" s="45">
        <f t="shared" si="95"/>
        <v>45894</v>
      </c>
      <c r="BU72" s="45">
        <f t="shared" si="95"/>
        <v>45895</v>
      </c>
      <c r="BV72" s="45">
        <f t="shared" si="95"/>
        <v>45896</v>
      </c>
      <c r="BW72" s="45">
        <f t="shared" si="95"/>
        <v>45897</v>
      </c>
      <c r="BX72" s="45">
        <f t="shared" si="95"/>
        <v>45898</v>
      </c>
      <c r="BY72" s="45">
        <f t="shared" si="95"/>
        <v>45899</v>
      </c>
      <c r="BZ72" s="45">
        <f t="shared" si="95"/>
        <v>45900</v>
      </c>
    </row>
    <row r="73" spans="1:78" ht="20.25" customHeight="1" x14ac:dyDescent="0.15">
      <c r="A73" s="76"/>
      <c r="B73" s="77"/>
      <c r="C73" s="78"/>
      <c r="D73" s="81" t="s">
        <v>6</v>
      </c>
      <c r="E73" s="82"/>
      <c r="F73" s="83"/>
      <c r="G73" s="43">
        <f>IF(G72="","",WEEKDAY(AV72))</f>
        <v>6</v>
      </c>
      <c r="H73" s="43">
        <f t="shared" ref="H73:AK73" si="96">IF(H72="","",WEEKDAY(AW72))</f>
        <v>7</v>
      </c>
      <c r="I73" s="43">
        <f t="shared" si="96"/>
        <v>1</v>
      </c>
      <c r="J73" s="43">
        <f t="shared" si="96"/>
        <v>2</v>
      </c>
      <c r="K73" s="43">
        <f t="shared" si="96"/>
        <v>3</v>
      </c>
      <c r="L73" s="47">
        <f t="shared" si="96"/>
        <v>4</v>
      </c>
      <c r="M73" s="47">
        <f t="shared" si="96"/>
        <v>5</v>
      </c>
      <c r="N73" s="43">
        <f t="shared" si="96"/>
        <v>6</v>
      </c>
      <c r="O73" s="43">
        <f t="shared" si="96"/>
        <v>7</v>
      </c>
      <c r="P73" s="43">
        <f t="shared" si="96"/>
        <v>1</v>
      </c>
      <c r="Q73" s="43">
        <f t="shared" si="96"/>
        <v>2</v>
      </c>
      <c r="R73" s="43">
        <f t="shared" si="96"/>
        <v>3</v>
      </c>
      <c r="S73" s="47">
        <f t="shared" si="96"/>
        <v>4</v>
      </c>
      <c r="T73" s="47">
        <f t="shared" si="96"/>
        <v>5</v>
      </c>
      <c r="U73" s="43">
        <f t="shared" si="96"/>
        <v>6</v>
      </c>
      <c r="V73" s="43">
        <f t="shared" si="96"/>
        <v>7</v>
      </c>
      <c r="W73" s="43">
        <f t="shared" si="96"/>
        <v>1</v>
      </c>
      <c r="X73" s="43">
        <f t="shared" si="96"/>
        <v>2</v>
      </c>
      <c r="Y73" s="43">
        <f t="shared" si="96"/>
        <v>3</v>
      </c>
      <c r="Z73" s="47">
        <f t="shared" si="96"/>
        <v>4</v>
      </c>
      <c r="AA73" s="47">
        <f t="shared" si="96"/>
        <v>5</v>
      </c>
      <c r="AB73" s="43">
        <f t="shared" si="96"/>
        <v>6</v>
      </c>
      <c r="AC73" s="43">
        <f t="shared" si="96"/>
        <v>7</v>
      </c>
      <c r="AD73" s="43">
        <f t="shared" si="96"/>
        <v>1</v>
      </c>
      <c r="AE73" s="43">
        <f t="shared" si="96"/>
        <v>2</v>
      </c>
      <c r="AF73" s="43">
        <f t="shared" si="96"/>
        <v>3</v>
      </c>
      <c r="AG73" s="47">
        <f t="shared" si="96"/>
        <v>4</v>
      </c>
      <c r="AH73" s="47">
        <f t="shared" si="96"/>
        <v>5</v>
      </c>
      <c r="AI73" s="47">
        <f t="shared" si="96"/>
        <v>6</v>
      </c>
      <c r="AJ73" s="43">
        <f t="shared" si="96"/>
        <v>7</v>
      </c>
      <c r="AK73" s="46">
        <f t="shared" si="96"/>
        <v>1</v>
      </c>
      <c r="AL73" s="88" t="s">
        <v>8</v>
      </c>
      <c r="AM73" s="89"/>
      <c r="AN73" s="89"/>
      <c r="AO73" s="89"/>
      <c r="AP73" s="90">
        <f t="shared" ref="AP73" si="97">COUNTIF(G75:AK75,"閉")+COUNTIF(G75:AK75,"天")</f>
        <v>0</v>
      </c>
      <c r="AQ73" s="91"/>
      <c r="AV73">
        <f>WEEKDAY(AV72)</f>
        <v>6</v>
      </c>
      <c r="AW73">
        <f>WEEKDAY(AW72)</f>
        <v>7</v>
      </c>
      <c r="AX73">
        <f t="shared" ref="AX73:BZ73" si="98">WEEKDAY(AX72)</f>
        <v>1</v>
      </c>
      <c r="AY73">
        <f t="shared" si="98"/>
        <v>2</v>
      </c>
      <c r="AZ73">
        <f t="shared" si="98"/>
        <v>3</v>
      </c>
      <c r="BA73">
        <f t="shared" si="98"/>
        <v>4</v>
      </c>
      <c r="BB73">
        <f t="shared" si="98"/>
        <v>5</v>
      </c>
      <c r="BC73">
        <f t="shared" si="98"/>
        <v>6</v>
      </c>
      <c r="BD73">
        <f t="shared" si="98"/>
        <v>7</v>
      </c>
      <c r="BE73">
        <f t="shared" si="98"/>
        <v>1</v>
      </c>
      <c r="BF73">
        <f t="shared" si="98"/>
        <v>2</v>
      </c>
      <c r="BG73">
        <f t="shared" si="98"/>
        <v>3</v>
      </c>
      <c r="BH73">
        <f t="shared" si="98"/>
        <v>4</v>
      </c>
      <c r="BI73">
        <f t="shared" si="98"/>
        <v>5</v>
      </c>
      <c r="BJ73">
        <f t="shared" si="98"/>
        <v>6</v>
      </c>
      <c r="BK73">
        <f t="shared" si="98"/>
        <v>7</v>
      </c>
      <c r="BL73">
        <f t="shared" si="98"/>
        <v>1</v>
      </c>
      <c r="BM73">
        <f t="shared" si="98"/>
        <v>2</v>
      </c>
      <c r="BN73">
        <f t="shared" si="98"/>
        <v>3</v>
      </c>
      <c r="BO73">
        <f t="shared" si="98"/>
        <v>4</v>
      </c>
      <c r="BP73">
        <f t="shared" si="98"/>
        <v>5</v>
      </c>
      <c r="BQ73">
        <f t="shared" si="98"/>
        <v>6</v>
      </c>
      <c r="BR73">
        <f t="shared" si="98"/>
        <v>7</v>
      </c>
      <c r="BS73">
        <f t="shared" si="98"/>
        <v>1</v>
      </c>
      <c r="BT73">
        <f t="shared" si="98"/>
        <v>2</v>
      </c>
      <c r="BU73">
        <f t="shared" si="98"/>
        <v>3</v>
      </c>
      <c r="BV73">
        <f t="shared" si="98"/>
        <v>4</v>
      </c>
      <c r="BW73">
        <f t="shared" si="98"/>
        <v>5</v>
      </c>
      <c r="BX73">
        <f t="shared" si="98"/>
        <v>6</v>
      </c>
      <c r="BY73">
        <f t="shared" si="98"/>
        <v>7</v>
      </c>
      <c r="BZ73">
        <f t="shared" si="98"/>
        <v>1</v>
      </c>
    </row>
    <row r="74" spans="1:78" ht="20.25" customHeight="1" x14ac:dyDescent="0.15">
      <c r="A74" s="49"/>
      <c r="B74" s="52" t="s">
        <v>42</v>
      </c>
      <c r="C74" s="50" t="str">
        <f>IFERROR(IF(AP74&lt;($Y$157/100),"×","○"),"")</f>
        <v/>
      </c>
      <c r="D74" s="81" t="s">
        <v>24</v>
      </c>
      <c r="E74" s="82"/>
      <c r="F74" s="83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88" t="s">
        <v>21</v>
      </c>
      <c r="AM74" s="89"/>
      <c r="AN74" s="89"/>
      <c r="AO74" s="89"/>
      <c r="AP74" s="79" t="e">
        <f t="shared" ref="AP74" si="99">AP73/AP72</f>
        <v>#DIV/0!</v>
      </c>
      <c r="AQ74" s="80"/>
      <c r="AR74">
        <f>IF(C74="×",1,0)</f>
        <v>0</v>
      </c>
    </row>
    <row r="75" spans="1:78" ht="20.25" customHeight="1" thickBot="1" x14ac:dyDescent="0.2">
      <c r="A75" s="54"/>
      <c r="B75" s="53" t="s">
        <v>43</v>
      </c>
      <c r="C75" s="51" t="str">
        <f>IF(AP75=0,"",IF(AP73&lt;AP75,"×","○"))</f>
        <v/>
      </c>
      <c r="D75" s="97" t="s">
        <v>25</v>
      </c>
      <c r="E75" s="98"/>
      <c r="F75" s="99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2"/>
      <c r="AL75" s="84" t="s">
        <v>33</v>
      </c>
      <c r="AM75" s="85"/>
      <c r="AN75" s="85"/>
      <c r="AO75" s="85"/>
      <c r="AP75" s="120">
        <f>COUNTIFS(G73:AK73,7,G75:AK75,"作")+COUNTIFS(G73:AK73,7,G75:AK75,"天")+COUNTIFS(G73:AK73,7,G75:AK75,"閉")+COUNTIFS(G73:AK73,1,G75:AK75,"作")+COUNTIFS(G73:AK73,1,G75:AK75,"天")+COUNTIFS(G73:AK73,1,G75:AK75,"閉")</f>
        <v>0</v>
      </c>
      <c r="AQ75" s="121"/>
      <c r="AR75">
        <f>IF(C75="×",1,0)</f>
        <v>0</v>
      </c>
      <c r="AS75">
        <f>IF(A72="","",IF(AR74=0,0,IF(AR75=0,0,1)))</f>
        <v>0</v>
      </c>
    </row>
    <row r="76" spans="1:78" ht="20.25" customHeight="1" x14ac:dyDescent="0.15">
      <c r="A76" s="73" t="str">
        <f>IF($E$5&lt;AV76,"",TEXT(EDATE($E$4,17),"ggge年m月"))</f>
        <v>令和7年9月</v>
      </c>
      <c r="B76" s="74"/>
      <c r="C76" s="75"/>
      <c r="D76" s="92" t="s">
        <v>7</v>
      </c>
      <c r="E76" s="93"/>
      <c r="F76" s="94"/>
      <c r="G76" s="5">
        <f>IF($E$4&gt;AV76,"",IF($E$5&lt;AV76,"",DAY(AV76)))</f>
        <v>1</v>
      </c>
      <c r="H76" s="5">
        <f>IF($E$4&gt;AW76,"",IF($E$5&lt;AW76,"",DAY(AW76)))</f>
        <v>2</v>
      </c>
      <c r="I76" s="5">
        <f t="shared" ref="I76:AH76" si="100">IF($E$4&gt;AX76,"",IF($E$5&lt;AX76,"",DAY(AX76)))</f>
        <v>3</v>
      </c>
      <c r="J76" s="5">
        <f t="shared" si="100"/>
        <v>4</v>
      </c>
      <c r="K76" s="5">
        <f t="shared" si="100"/>
        <v>5</v>
      </c>
      <c r="L76" s="41">
        <f t="shared" si="100"/>
        <v>6</v>
      </c>
      <c r="M76" s="41">
        <f t="shared" si="100"/>
        <v>7</v>
      </c>
      <c r="N76" s="16">
        <f t="shared" si="100"/>
        <v>8</v>
      </c>
      <c r="O76" s="16">
        <f t="shared" si="100"/>
        <v>9</v>
      </c>
      <c r="P76" s="16">
        <f t="shared" si="100"/>
        <v>10</v>
      </c>
      <c r="Q76" s="16">
        <f t="shared" si="100"/>
        <v>11</v>
      </c>
      <c r="R76" s="16">
        <f t="shared" si="100"/>
        <v>12</v>
      </c>
      <c r="S76" s="41">
        <f t="shared" si="100"/>
        <v>13</v>
      </c>
      <c r="T76" s="41">
        <f t="shared" si="100"/>
        <v>14</v>
      </c>
      <c r="U76" s="16">
        <f t="shared" si="100"/>
        <v>15</v>
      </c>
      <c r="V76" s="16">
        <f t="shared" si="100"/>
        <v>16</v>
      </c>
      <c r="W76" s="16">
        <f t="shared" si="100"/>
        <v>17</v>
      </c>
      <c r="X76" s="16">
        <f t="shared" si="100"/>
        <v>18</v>
      </c>
      <c r="Y76" s="16">
        <f t="shared" si="100"/>
        <v>19</v>
      </c>
      <c r="Z76" s="41">
        <f t="shared" si="100"/>
        <v>20</v>
      </c>
      <c r="AA76" s="41">
        <f t="shared" si="100"/>
        <v>21</v>
      </c>
      <c r="AB76" s="16">
        <f t="shared" si="100"/>
        <v>22</v>
      </c>
      <c r="AC76" s="16">
        <f t="shared" si="100"/>
        <v>23</v>
      </c>
      <c r="AD76" s="16">
        <f t="shared" si="100"/>
        <v>24</v>
      </c>
      <c r="AE76" s="16">
        <f t="shared" si="100"/>
        <v>25</v>
      </c>
      <c r="AF76" s="16">
        <f t="shared" si="100"/>
        <v>26</v>
      </c>
      <c r="AG76" s="41">
        <f t="shared" si="100"/>
        <v>27</v>
      </c>
      <c r="AH76" s="41">
        <f t="shared" si="100"/>
        <v>28</v>
      </c>
      <c r="AI76" s="41">
        <f>IF($E$4&gt;BX76,"",IF($E$5&lt;BX76,"",IF(MONTH(BW76)&lt;&gt;MONTH(BX76),"",DAY(BX76))))</f>
        <v>29</v>
      </c>
      <c r="AJ76" s="5">
        <f>IF($E$4&gt;BY76,"",IF($E$5&lt;BY76,"",IF(MONTH(BW76)&lt;&gt;MONTH(BY76),"",DAY(BY76))))</f>
        <v>30</v>
      </c>
      <c r="AK76" s="13" t="str">
        <f>IF($E$4&gt;BZ76,"",IF($E$5&lt;BZ76,"",IF(MONTH(BW76)&lt;&gt;MONTH(BZ76),"",DAY(BZ76))))</f>
        <v/>
      </c>
      <c r="AL76" s="88" t="s">
        <v>11</v>
      </c>
      <c r="AM76" s="89"/>
      <c r="AN76" s="89"/>
      <c r="AO76" s="89"/>
      <c r="AP76" s="95">
        <f>COUNTIF(G78:AK78,"工")+COUNTIF(G78:AK78,"休")+COUNTIFS(G78:AK78,"外",G79:AK79,"作")+COUNTIFS(G78:AK78,"外",G79:AK79,"天")+COUNTIFS(G78:AK78,"外",G79:AK79,"閉")</f>
        <v>0</v>
      </c>
      <c r="AQ76" s="96"/>
      <c r="AU76" s="42"/>
      <c r="AV76" s="45">
        <f>EDATE(AV72,1)</f>
        <v>45901</v>
      </c>
      <c r="AW76" s="45">
        <f>AV76+1</f>
        <v>45902</v>
      </c>
      <c r="AX76" s="45">
        <f t="shared" ref="AX76:BZ76" si="101">AW76+1</f>
        <v>45903</v>
      </c>
      <c r="AY76" s="45">
        <f t="shared" si="101"/>
        <v>45904</v>
      </c>
      <c r="AZ76" s="45">
        <f t="shared" si="101"/>
        <v>45905</v>
      </c>
      <c r="BA76" s="45">
        <f t="shared" si="101"/>
        <v>45906</v>
      </c>
      <c r="BB76" s="45">
        <f t="shared" si="101"/>
        <v>45907</v>
      </c>
      <c r="BC76" s="45">
        <f t="shared" si="101"/>
        <v>45908</v>
      </c>
      <c r="BD76" s="45">
        <f t="shared" si="101"/>
        <v>45909</v>
      </c>
      <c r="BE76" s="45">
        <f t="shared" si="101"/>
        <v>45910</v>
      </c>
      <c r="BF76" s="45">
        <f t="shared" si="101"/>
        <v>45911</v>
      </c>
      <c r="BG76" s="45">
        <f t="shared" si="101"/>
        <v>45912</v>
      </c>
      <c r="BH76" s="45">
        <f t="shared" si="101"/>
        <v>45913</v>
      </c>
      <c r="BI76" s="45">
        <f t="shared" si="101"/>
        <v>45914</v>
      </c>
      <c r="BJ76" s="45">
        <f t="shared" si="101"/>
        <v>45915</v>
      </c>
      <c r="BK76" s="45">
        <f t="shared" si="101"/>
        <v>45916</v>
      </c>
      <c r="BL76" s="45">
        <f t="shared" si="101"/>
        <v>45917</v>
      </c>
      <c r="BM76" s="45">
        <f t="shared" si="101"/>
        <v>45918</v>
      </c>
      <c r="BN76" s="45">
        <f t="shared" si="101"/>
        <v>45919</v>
      </c>
      <c r="BO76" s="45">
        <f t="shared" si="101"/>
        <v>45920</v>
      </c>
      <c r="BP76" s="45">
        <f t="shared" si="101"/>
        <v>45921</v>
      </c>
      <c r="BQ76" s="45">
        <f t="shared" si="101"/>
        <v>45922</v>
      </c>
      <c r="BR76" s="45">
        <f t="shared" si="101"/>
        <v>45923</v>
      </c>
      <c r="BS76" s="45">
        <f t="shared" si="101"/>
        <v>45924</v>
      </c>
      <c r="BT76" s="45">
        <f t="shared" si="101"/>
        <v>45925</v>
      </c>
      <c r="BU76" s="45">
        <f t="shared" si="101"/>
        <v>45926</v>
      </c>
      <c r="BV76" s="45">
        <f t="shared" si="101"/>
        <v>45927</v>
      </c>
      <c r="BW76" s="45">
        <f t="shared" si="101"/>
        <v>45928</v>
      </c>
      <c r="BX76" s="45">
        <f t="shared" si="101"/>
        <v>45929</v>
      </c>
      <c r="BY76" s="45">
        <f t="shared" si="101"/>
        <v>45930</v>
      </c>
      <c r="BZ76" s="45">
        <f t="shared" si="101"/>
        <v>45931</v>
      </c>
    </row>
    <row r="77" spans="1:78" ht="20.25" customHeight="1" x14ac:dyDescent="0.15">
      <c r="A77" s="76"/>
      <c r="B77" s="77"/>
      <c r="C77" s="78"/>
      <c r="D77" s="81" t="s">
        <v>6</v>
      </c>
      <c r="E77" s="82"/>
      <c r="F77" s="83"/>
      <c r="G77" s="43">
        <f>IF(G76="","",WEEKDAY(AV76))</f>
        <v>2</v>
      </c>
      <c r="H77" s="43">
        <f t="shared" ref="H77:AK77" si="102">IF(H76="","",WEEKDAY(AW76))</f>
        <v>3</v>
      </c>
      <c r="I77" s="43">
        <f t="shared" si="102"/>
        <v>4</v>
      </c>
      <c r="J77" s="43">
        <f t="shared" si="102"/>
        <v>5</v>
      </c>
      <c r="K77" s="43">
        <f t="shared" si="102"/>
        <v>6</v>
      </c>
      <c r="L77" s="47">
        <f t="shared" si="102"/>
        <v>7</v>
      </c>
      <c r="M77" s="47">
        <f t="shared" si="102"/>
        <v>1</v>
      </c>
      <c r="N77" s="43">
        <f t="shared" si="102"/>
        <v>2</v>
      </c>
      <c r="O77" s="43">
        <f t="shared" si="102"/>
        <v>3</v>
      </c>
      <c r="P77" s="43">
        <f t="shared" si="102"/>
        <v>4</v>
      </c>
      <c r="Q77" s="43">
        <f t="shared" si="102"/>
        <v>5</v>
      </c>
      <c r="R77" s="43">
        <f t="shared" si="102"/>
        <v>6</v>
      </c>
      <c r="S77" s="47">
        <f t="shared" si="102"/>
        <v>7</v>
      </c>
      <c r="T77" s="47">
        <f t="shared" si="102"/>
        <v>1</v>
      </c>
      <c r="U77" s="43">
        <f t="shared" si="102"/>
        <v>2</v>
      </c>
      <c r="V77" s="43">
        <f t="shared" si="102"/>
        <v>3</v>
      </c>
      <c r="W77" s="43">
        <f t="shared" si="102"/>
        <v>4</v>
      </c>
      <c r="X77" s="43">
        <f t="shared" si="102"/>
        <v>5</v>
      </c>
      <c r="Y77" s="43">
        <f t="shared" si="102"/>
        <v>6</v>
      </c>
      <c r="Z77" s="47">
        <f t="shared" si="102"/>
        <v>7</v>
      </c>
      <c r="AA77" s="47">
        <f t="shared" si="102"/>
        <v>1</v>
      </c>
      <c r="AB77" s="43">
        <f t="shared" si="102"/>
        <v>2</v>
      </c>
      <c r="AC77" s="43">
        <f t="shared" si="102"/>
        <v>3</v>
      </c>
      <c r="AD77" s="43">
        <f t="shared" si="102"/>
        <v>4</v>
      </c>
      <c r="AE77" s="43">
        <f t="shared" si="102"/>
        <v>5</v>
      </c>
      <c r="AF77" s="43">
        <f t="shared" si="102"/>
        <v>6</v>
      </c>
      <c r="AG77" s="47">
        <f t="shared" si="102"/>
        <v>7</v>
      </c>
      <c r="AH77" s="47">
        <f t="shared" si="102"/>
        <v>1</v>
      </c>
      <c r="AI77" s="47">
        <f t="shared" si="102"/>
        <v>2</v>
      </c>
      <c r="AJ77" s="43">
        <f t="shared" si="102"/>
        <v>3</v>
      </c>
      <c r="AK77" s="46" t="str">
        <f t="shared" si="102"/>
        <v/>
      </c>
      <c r="AL77" s="88" t="s">
        <v>8</v>
      </c>
      <c r="AM77" s="89"/>
      <c r="AN77" s="89"/>
      <c r="AO77" s="89"/>
      <c r="AP77" s="90">
        <f t="shared" ref="AP77" si="103">COUNTIF(G79:AK79,"閉")+COUNTIF(G79:AK79,"天")</f>
        <v>0</v>
      </c>
      <c r="AQ77" s="91"/>
      <c r="AV77">
        <f>WEEKDAY(AV76)</f>
        <v>2</v>
      </c>
      <c r="AW77">
        <f>WEEKDAY(AW76)</f>
        <v>3</v>
      </c>
      <c r="AX77">
        <f t="shared" ref="AX77:BZ77" si="104">WEEKDAY(AX76)</f>
        <v>4</v>
      </c>
      <c r="AY77">
        <f t="shared" si="104"/>
        <v>5</v>
      </c>
      <c r="AZ77">
        <f t="shared" si="104"/>
        <v>6</v>
      </c>
      <c r="BA77">
        <f t="shared" si="104"/>
        <v>7</v>
      </c>
      <c r="BB77">
        <f t="shared" si="104"/>
        <v>1</v>
      </c>
      <c r="BC77">
        <f t="shared" si="104"/>
        <v>2</v>
      </c>
      <c r="BD77">
        <f t="shared" si="104"/>
        <v>3</v>
      </c>
      <c r="BE77">
        <f t="shared" si="104"/>
        <v>4</v>
      </c>
      <c r="BF77">
        <f t="shared" si="104"/>
        <v>5</v>
      </c>
      <c r="BG77">
        <f t="shared" si="104"/>
        <v>6</v>
      </c>
      <c r="BH77">
        <f t="shared" si="104"/>
        <v>7</v>
      </c>
      <c r="BI77">
        <f t="shared" si="104"/>
        <v>1</v>
      </c>
      <c r="BJ77">
        <f t="shared" si="104"/>
        <v>2</v>
      </c>
      <c r="BK77">
        <f t="shared" si="104"/>
        <v>3</v>
      </c>
      <c r="BL77">
        <f t="shared" si="104"/>
        <v>4</v>
      </c>
      <c r="BM77">
        <f t="shared" si="104"/>
        <v>5</v>
      </c>
      <c r="BN77">
        <f t="shared" si="104"/>
        <v>6</v>
      </c>
      <c r="BO77">
        <f t="shared" si="104"/>
        <v>7</v>
      </c>
      <c r="BP77">
        <f t="shared" si="104"/>
        <v>1</v>
      </c>
      <c r="BQ77">
        <f t="shared" si="104"/>
        <v>2</v>
      </c>
      <c r="BR77">
        <f t="shared" si="104"/>
        <v>3</v>
      </c>
      <c r="BS77">
        <f t="shared" si="104"/>
        <v>4</v>
      </c>
      <c r="BT77">
        <f t="shared" si="104"/>
        <v>5</v>
      </c>
      <c r="BU77">
        <f t="shared" si="104"/>
        <v>6</v>
      </c>
      <c r="BV77">
        <f t="shared" si="104"/>
        <v>7</v>
      </c>
      <c r="BW77">
        <f t="shared" si="104"/>
        <v>1</v>
      </c>
      <c r="BX77">
        <f t="shared" si="104"/>
        <v>2</v>
      </c>
      <c r="BY77">
        <f t="shared" si="104"/>
        <v>3</v>
      </c>
      <c r="BZ77">
        <f t="shared" si="104"/>
        <v>4</v>
      </c>
    </row>
    <row r="78" spans="1:78" ht="20.25" customHeight="1" x14ac:dyDescent="0.15">
      <c r="A78" s="49"/>
      <c r="B78" s="52" t="s">
        <v>42</v>
      </c>
      <c r="C78" s="50" t="str">
        <f>IFERROR(IF(AP78&lt;($Y$157/100),"×","○"),"")</f>
        <v/>
      </c>
      <c r="D78" s="81" t="s">
        <v>24</v>
      </c>
      <c r="E78" s="82"/>
      <c r="F78" s="83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88" t="s">
        <v>21</v>
      </c>
      <c r="AM78" s="89"/>
      <c r="AN78" s="89"/>
      <c r="AO78" s="89"/>
      <c r="AP78" s="79" t="e">
        <f t="shared" ref="AP78" si="105">AP77/AP76</f>
        <v>#DIV/0!</v>
      </c>
      <c r="AQ78" s="80"/>
      <c r="AR78">
        <f>IF(C78="×",1,0)</f>
        <v>0</v>
      </c>
    </row>
    <row r="79" spans="1:78" ht="20.25" customHeight="1" thickBot="1" x14ac:dyDescent="0.2">
      <c r="A79" s="54"/>
      <c r="B79" s="53" t="s">
        <v>43</v>
      </c>
      <c r="C79" s="51" t="str">
        <f>IF(AP79=0,"",IF(AP77&lt;AP79,"×","○"))</f>
        <v/>
      </c>
      <c r="D79" s="97" t="s">
        <v>25</v>
      </c>
      <c r="E79" s="98"/>
      <c r="F79" s="99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2"/>
      <c r="AL79" s="84" t="s">
        <v>33</v>
      </c>
      <c r="AM79" s="85"/>
      <c r="AN79" s="85"/>
      <c r="AO79" s="85"/>
      <c r="AP79" s="120">
        <f>COUNTIFS(G77:AK77,7,G79:AK79,"作")+COUNTIFS(G77:AK77,7,G79:AK79,"天")+COUNTIFS(G77:AK77,7,G79:AK79,"閉")+COUNTIFS(G77:AK77,1,G79:AK79,"作")+COUNTIFS(G77:AK77,1,G79:AK79,"天")+COUNTIFS(G77:AK77,1,G79:AK79,"閉")</f>
        <v>0</v>
      </c>
      <c r="AQ79" s="121"/>
      <c r="AR79">
        <f>IF(C79="×",1,0)</f>
        <v>0</v>
      </c>
      <c r="AS79">
        <f>IF(A76="","",IF(AR78=0,0,IF(AR79=0,0,1)))</f>
        <v>0</v>
      </c>
    </row>
    <row r="80" spans="1:78" ht="20.25" customHeight="1" x14ac:dyDescent="0.15">
      <c r="A80" s="73" t="str">
        <f>IF($E$5&lt;AV80,"",TEXT(EDATE($E$4,18),"ggge年m月"))</f>
        <v>令和7年10月</v>
      </c>
      <c r="B80" s="74"/>
      <c r="C80" s="75"/>
      <c r="D80" s="92" t="s">
        <v>7</v>
      </c>
      <c r="E80" s="93"/>
      <c r="F80" s="94"/>
      <c r="G80" s="5">
        <f>IF($E$4&gt;AV80,"",IF($E$5&lt;AV80,"",DAY(AV80)))</f>
        <v>1</v>
      </c>
      <c r="H80" s="5">
        <f>IF($E$4&gt;AW80,"",IF($E$5&lt;AW80,"",DAY(AW80)))</f>
        <v>2</v>
      </c>
      <c r="I80" s="5">
        <f t="shared" ref="I80:AH80" si="106">IF($E$4&gt;AX80,"",IF($E$5&lt;AX80,"",DAY(AX80)))</f>
        <v>3</v>
      </c>
      <c r="J80" s="5">
        <f t="shared" si="106"/>
        <v>4</v>
      </c>
      <c r="K80" s="5">
        <f t="shared" si="106"/>
        <v>5</v>
      </c>
      <c r="L80" s="41">
        <f t="shared" si="106"/>
        <v>6</v>
      </c>
      <c r="M80" s="41">
        <f t="shared" si="106"/>
        <v>7</v>
      </c>
      <c r="N80" s="16">
        <f t="shared" si="106"/>
        <v>8</v>
      </c>
      <c r="O80" s="16">
        <f t="shared" si="106"/>
        <v>9</v>
      </c>
      <c r="P80" s="16">
        <f t="shared" si="106"/>
        <v>10</v>
      </c>
      <c r="Q80" s="16">
        <f t="shared" si="106"/>
        <v>11</v>
      </c>
      <c r="R80" s="16">
        <f t="shared" si="106"/>
        <v>12</v>
      </c>
      <c r="S80" s="41">
        <f t="shared" si="106"/>
        <v>13</v>
      </c>
      <c r="T80" s="41">
        <f t="shared" si="106"/>
        <v>14</v>
      </c>
      <c r="U80" s="16">
        <f t="shared" si="106"/>
        <v>15</v>
      </c>
      <c r="V80" s="16">
        <f t="shared" si="106"/>
        <v>16</v>
      </c>
      <c r="W80" s="16">
        <f t="shared" si="106"/>
        <v>17</v>
      </c>
      <c r="X80" s="16">
        <f t="shared" si="106"/>
        <v>18</v>
      </c>
      <c r="Y80" s="16">
        <f t="shared" si="106"/>
        <v>19</v>
      </c>
      <c r="Z80" s="41">
        <f t="shared" si="106"/>
        <v>20</v>
      </c>
      <c r="AA80" s="41">
        <f t="shared" si="106"/>
        <v>21</v>
      </c>
      <c r="AB80" s="16">
        <f t="shared" si="106"/>
        <v>22</v>
      </c>
      <c r="AC80" s="16">
        <f t="shared" si="106"/>
        <v>23</v>
      </c>
      <c r="AD80" s="16">
        <f t="shared" si="106"/>
        <v>24</v>
      </c>
      <c r="AE80" s="16">
        <f t="shared" si="106"/>
        <v>25</v>
      </c>
      <c r="AF80" s="16">
        <f t="shared" si="106"/>
        <v>26</v>
      </c>
      <c r="AG80" s="41">
        <f t="shared" si="106"/>
        <v>27</v>
      </c>
      <c r="AH80" s="41">
        <f t="shared" si="106"/>
        <v>28</v>
      </c>
      <c r="AI80" s="41">
        <f>IF($E$4&gt;BX80,"",IF($E$5&lt;BX80,"",IF(MONTH(BW80)&lt;&gt;MONTH(BX80),"",DAY(BX80))))</f>
        <v>29</v>
      </c>
      <c r="AJ80" s="5">
        <f>IF($E$4&gt;BY80,"",IF($E$5&lt;BY80,"",IF(MONTH(BW80)&lt;&gt;MONTH(BY80),"",DAY(BY80))))</f>
        <v>30</v>
      </c>
      <c r="AK80" s="13">
        <f>IF($E$4&gt;BZ80,"",IF($E$5&lt;BZ80,"",IF(MONTH(BW80)&lt;&gt;MONTH(BZ80),"",DAY(BZ80))))</f>
        <v>31</v>
      </c>
      <c r="AL80" s="88" t="s">
        <v>11</v>
      </c>
      <c r="AM80" s="89"/>
      <c r="AN80" s="89"/>
      <c r="AO80" s="89"/>
      <c r="AP80" s="95">
        <f>COUNTIF(G82:AK82,"工")+COUNTIF(G82:AK82,"休")+COUNTIFS(G82:AK82,"外",G83:AK83,"作")+COUNTIFS(G82:AK82,"外",G83:AK83,"天")+COUNTIFS(G82:AK82,"外",G83:AK83,"閉")</f>
        <v>0</v>
      </c>
      <c r="AQ80" s="96"/>
      <c r="AU80" s="42"/>
      <c r="AV80" s="45">
        <f>EDATE(AV76,1)</f>
        <v>45931</v>
      </c>
      <c r="AW80" s="45">
        <f>AV80+1</f>
        <v>45932</v>
      </c>
      <c r="AX80" s="45">
        <f t="shared" ref="AX80:BZ80" si="107">AW80+1</f>
        <v>45933</v>
      </c>
      <c r="AY80" s="45">
        <f t="shared" si="107"/>
        <v>45934</v>
      </c>
      <c r="AZ80" s="45">
        <f t="shared" si="107"/>
        <v>45935</v>
      </c>
      <c r="BA80" s="45">
        <f t="shared" si="107"/>
        <v>45936</v>
      </c>
      <c r="BB80" s="45">
        <f t="shared" si="107"/>
        <v>45937</v>
      </c>
      <c r="BC80" s="45">
        <f t="shared" si="107"/>
        <v>45938</v>
      </c>
      <c r="BD80" s="45">
        <f t="shared" si="107"/>
        <v>45939</v>
      </c>
      <c r="BE80" s="45">
        <f t="shared" si="107"/>
        <v>45940</v>
      </c>
      <c r="BF80" s="45">
        <f t="shared" si="107"/>
        <v>45941</v>
      </c>
      <c r="BG80" s="45">
        <f t="shared" si="107"/>
        <v>45942</v>
      </c>
      <c r="BH80" s="45">
        <f t="shared" si="107"/>
        <v>45943</v>
      </c>
      <c r="BI80" s="45">
        <f t="shared" si="107"/>
        <v>45944</v>
      </c>
      <c r="BJ80" s="45">
        <f t="shared" si="107"/>
        <v>45945</v>
      </c>
      <c r="BK80" s="45">
        <f t="shared" si="107"/>
        <v>45946</v>
      </c>
      <c r="BL80" s="45">
        <f t="shared" si="107"/>
        <v>45947</v>
      </c>
      <c r="BM80" s="45">
        <f t="shared" si="107"/>
        <v>45948</v>
      </c>
      <c r="BN80" s="45">
        <f t="shared" si="107"/>
        <v>45949</v>
      </c>
      <c r="BO80" s="45">
        <f t="shared" si="107"/>
        <v>45950</v>
      </c>
      <c r="BP80" s="45">
        <f t="shared" si="107"/>
        <v>45951</v>
      </c>
      <c r="BQ80" s="45">
        <f t="shared" si="107"/>
        <v>45952</v>
      </c>
      <c r="BR80" s="45">
        <f t="shared" si="107"/>
        <v>45953</v>
      </c>
      <c r="BS80" s="45">
        <f t="shared" si="107"/>
        <v>45954</v>
      </c>
      <c r="BT80" s="45">
        <f t="shared" si="107"/>
        <v>45955</v>
      </c>
      <c r="BU80" s="45">
        <f t="shared" si="107"/>
        <v>45956</v>
      </c>
      <c r="BV80" s="45">
        <f t="shared" si="107"/>
        <v>45957</v>
      </c>
      <c r="BW80" s="45">
        <f t="shared" si="107"/>
        <v>45958</v>
      </c>
      <c r="BX80" s="45">
        <f t="shared" si="107"/>
        <v>45959</v>
      </c>
      <c r="BY80" s="45">
        <f t="shared" si="107"/>
        <v>45960</v>
      </c>
      <c r="BZ80" s="45">
        <f t="shared" si="107"/>
        <v>45961</v>
      </c>
    </row>
    <row r="81" spans="1:78" ht="20.25" customHeight="1" x14ac:dyDescent="0.15">
      <c r="A81" s="76"/>
      <c r="B81" s="77"/>
      <c r="C81" s="78"/>
      <c r="D81" s="81" t="s">
        <v>6</v>
      </c>
      <c r="E81" s="82"/>
      <c r="F81" s="83"/>
      <c r="G81" s="43">
        <f>IF(G80="","",WEEKDAY(AV80))</f>
        <v>4</v>
      </c>
      <c r="H81" s="43">
        <f t="shared" ref="H81:AK81" si="108">IF(H80="","",WEEKDAY(AW80))</f>
        <v>5</v>
      </c>
      <c r="I81" s="43">
        <f t="shared" si="108"/>
        <v>6</v>
      </c>
      <c r="J81" s="43">
        <f t="shared" si="108"/>
        <v>7</v>
      </c>
      <c r="K81" s="43">
        <f t="shared" si="108"/>
        <v>1</v>
      </c>
      <c r="L81" s="47">
        <f t="shared" si="108"/>
        <v>2</v>
      </c>
      <c r="M81" s="47">
        <f t="shared" si="108"/>
        <v>3</v>
      </c>
      <c r="N81" s="43">
        <f t="shared" si="108"/>
        <v>4</v>
      </c>
      <c r="O81" s="43">
        <f t="shared" si="108"/>
        <v>5</v>
      </c>
      <c r="P81" s="43">
        <f t="shared" si="108"/>
        <v>6</v>
      </c>
      <c r="Q81" s="43">
        <f t="shared" si="108"/>
        <v>7</v>
      </c>
      <c r="R81" s="43">
        <f t="shared" si="108"/>
        <v>1</v>
      </c>
      <c r="S81" s="47">
        <f t="shared" si="108"/>
        <v>2</v>
      </c>
      <c r="T81" s="47">
        <f t="shared" si="108"/>
        <v>3</v>
      </c>
      <c r="U81" s="43">
        <f t="shared" si="108"/>
        <v>4</v>
      </c>
      <c r="V81" s="43">
        <f t="shared" si="108"/>
        <v>5</v>
      </c>
      <c r="W81" s="43">
        <f t="shared" si="108"/>
        <v>6</v>
      </c>
      <c r="X81" s="43">
        <f t="shared" si="108"/>
        <v>7</v>
      </c>
      <c r="Y81" s="43">
        <f t="shared" si="108"/>
        <v>1</v>
      </c>
      <c r="Z81" s="47">
        <f t="shared" si="108"/>
        <v>2</v>
      </c>
      <c r="AA81" s="47">
        <f t="shared" si="108"/>
        <v>3</v>
      </c>
      <c r="AB81" s="43">
        <f t="shared" si="108"/>
        <v>4</v>
      </c>
      <c r="AC81" s="43">
        <f t="shared" si="108"/>
        <v>5</v>
      </c>
      <c r="AD81" s="43">
        <f t="shared" si="108"/>
        <v>6</v>
      </c>
      <c r="AE81" s="43">
        <f t="shared" si="108"/>
        <v>7</v>
      </c>
      <c r="AF81" s="43">
        <f t="shared" si="108"/>
        <v>1</v>
      </c>
      <c r="AG81" s="47">
        <f t="shared" si="108"/>
        <v>2</v>
      </c>
      <c r="AH81" s="47">
        <f t="shared" si="108"/>
        <v>3</v>
      </c>
      <c r="AI81" s="47">
        <f t="shared" si="108"/>
        <v>4</v>
      </c>
      <c r="AJ81" s="43">
        <f t="shared" si="108"/>
        <v>5</v>
      </c>
      <c r="AK81" s="46">
        <f t="shared" si="108"/>
        <v>6</v>
      </c>
      <c r="AL81" s="88" t="s">
        <v>8</v>
      </c>
      <c r="AM81" s="89"/>
      <c r="AN81" s="89"/>
      <c r="AO81" s="89"/>
      <c r="AP81" s="90">
        <f t="shared" ref="AP81" si="109">COUNTIF(G83:AK83,"閉")+COUNTIF(G83:AK83,"天")</f>
        <v>0</v>
      </c>
      <c r="AQ81" s="91"/>
      <c r="AV81">
        <f>WEEKDAY(AV80)</f>
        <v>4</v>
      </c>
      <c r="AW81">
        <f>WEEKDAY(AW80)</f>
        <v>5</v>
      </c>
      <c r="AX81">
        <f t="shared" ref="AX81:BZ81" si="110">WEEKDAY(AX80)</f>
        <v>6</v>
      </c>
      <c r="AY81">
        <f t="shared" si="110"/>
        <v>7</v>
      </c>
      <c r="AZ81">
        <f t="shared" si="110"/>
        <v>1</v>
      </c>
      <c r="BA81">
        <f t="shared" si="110"/>
        <v>2</v>
      </c>
      <c r="BB81">
        <f t="shared" si="110"/>
        <v>3</v>
      </c>
      <c r="BC81">
        <f t="shared" si="110"/>
        <v>4</v>
      </c>
      <c r="BD81">
        <f t="shared" si="110"/>
        <v>5</v>
      </c>
      <c r="BE81">
        <f t="shared" si="110"/>
        <v>6</v>
      </c>
      <c r="BF81">
        <f t="shared" si="110"/>
        <v>7</v>
      </c>
      <c r="BG81">
        <f t="shared" si="110"/>
        <v>1</v>
      </c>
      <c r="BH81">
        <f t="shared" si="110"/>
        <v>2</v>
      </c>
      <c r="BI81">
        <f t="shared" si="110"/>
        <v>3</v>
      </c>
      <c r="BJ81">
        <f t="shared" si="110"/>
        <v>4</v>
      </c>
      <c r="BK81">
        <f t="shared" si="110"/>
        <v>5</v>
      </c>
      <c r="BL81">
        <f t="shared" si="110"/>
        <v>6</v>
      </c>
      <c r="BM81">
        <f t="shared" si="110"/>
        <v>7</v>
      </c>
      <c r="BN81">
        <f t="shared" si="110"/>
        <v>1</v>
      </c>
      <c r="BO81">
        <f t="shared" si="110"/>
        <v>2</v>
      </c>
      <c r="BP81">
        <f t="shared" si="110"/>
        <v>3</v>
      </c>
      <c r="BQ81">
        <f t="shared" si="110"/>
        <v>4</v>
      </c>
      <c r="BR81">
        <f t="shared" si="110"/>
        <v>5</v>
      </c>
      <c r="BS81">
        <f t="shared" si="110"/>
        <v>6</v>
      </c>
      <c r="BT81">
        <f t="shared" si="110"/>
        <v>7</v>
      </c>
      <c r="BU81">
        <f t="shared" si="110"/>
        <v>1</v>
      </c>
      <c r="BV81">
        <f t="shared" si="110"/>
        <v>2</v>
      </c>
      <c r="BW81">
        <f t="shared" si="110"/>
        <v>3</v>
      </c>
      <c r="BX81">
        <f t="shared" si="110"/>
        <v>4</v>
      </c>
      <c r="BY81">
        <f t="shared" si="110"/>
        <v>5</v>
      </c>
      <c r="BZ81">
        <f t="shared" si="110"/>
        <v>6</v>
      </c>
    </row>
    <row r="82" spans="1:78" ht="20.25" customHeight="1" x14ac:dyDescent="0.15">
      <c r="A82" s="49"/>
      <c r="B82" s="52" t="s">
        <v>42</v>
      </c>
      <c r="C82" s="50" t="str">
        <f>IFERROR(IF(AP82&lt;($Y$157/100),"×","○"),"")</f>
        <v/>
      </c>
      <c r="D82" s="81" t="s">
        <v>24</v>
      </c>
      <c r="E82" s="82"/>
      <c r="F82" s="83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88" t="s">
        <v>21</v>
      </c>
      <c r="AM82" s="89"/>
      <c r="AN82" s="89"/>
      <c r="AO82" s="89"/>
      <c r="AP82" s="79" t="e">
        <f t="shared" ref="AP82" si="111">AP81/AP80</f>
        <v>#DIV/0!</v>
      </c>
      <c r="AQ82" s="80"/>
      <c r="AR82">
        <f>IF(C82="×",1,0)</f>
        <v>0</v>
      </c>
    </row>
    <row r="83" spans="1:78" ht="20.25" customHeight="1" thickBot="1" x14ac:dyDescent="0.2">
      <c r="A83" s="54"/>
      <c r="B83" s="53" t="s">
        <v>43</v>
      </c>
      <c r="C83" s="51" t="str">
        <f>IF(AP83=0,"",IF(AP81&lt;AP83,"×","○"))</f>
        <v/>
      </c>
      <c r="D83" s="97" t="s">
        <v>25</v>
      </c>
      <c r="E83" s="98"/>
      <c r="F83" s="99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2"/>
      <c r="AL83" s="84" t="s">
        <v>33</v>
      </c>
      <c r="AM83" s="85"/>
      <c r="AN83" s="85"/>
      <c r="AO83" s="85"/>
      <c r="AP83" s="120">
        <f>COUNTIFS(G81:AK81,7,G83:AK83,"作")+COUNTIFS(G81:AK81,7,G83:AK83,"天")+COUNTIFS(G81:AK81,7,G83:AK83,"閉")+COUNTIFS(G81:AK81,1,G83:AK83,"作")+COUNTIFS(G81:AK81,1,G83:AK83,"天")+COUNTIFS(G81:AK81,1,G83:AK83,"閉")</f>
        <v>0</v>
      </c>
      <c r="AQ83" s="121"/>
      <c r="AR83">
        <f>IF(C83="×",1,0)</f>
        <v>0</v>
      </c>
      <c r="AS83">
        <f>IF(A80="","",IF(AR82=0,0,IF(AR83=0,0,1)))</f>
        <v>0</v>
      </c>
    </row>
    <row r="84" spans="1:78" ht="20.25" customHeight="1" x14ac:dyDescent="0.15">
      <c r="A84" s="73" t="str">
        <f>IF($E$5&lt;AV84,"",TEXT(EDATE($E$4,19),"ggge年m月"))</f>
        <v>令和7年11月</v>
      </c>
      <c r="B84" s="74"/>
      <c r="C84" s="75"/>
      <c r="D84" s="92" t="s">
        <v>7</v>
      </c>
      <c r="E84" s="93"/>
      <c r="F84" s="94"/>
      <c r="G84" s="5">
        <f>IF($E$4&gt;AV84,"",IF($E$5&lt;AV84,"",DAY(AV84)))</f>
        <v>1</v>
      </c>
      <c r="H84" s="5">
        <f>IF($E$4&gt;AW84,"",IF($E$5&lt;AW84,"",DAY(AW84)))</f>
        <v>2</v>
      </c>
      <c r="I84" s="5">
        <f t="shared" ref="I84:AH84" si="112">IF($E$4&gt;AX84,"",IF($E$5&lt;AX84,"",DAY(AX84)))</f>
        <v>3</v>
      </c>
      <c r="J84" s="5">
        <f t="shared" si="112"/>
        <v>4</v>
      </c>
      <c r="K84" s="5">
        <f t="shared" si="112"/>
        <v>5</v>
      </c>
      <c r="L84" s="41">
        <f t="shared" si="112"/>
        <v>6</v>
      </c>
      <c r="M84" s="41">
        <f t="shared" si="112"/>
        <v>7</v>
      </c>
      <c r="N84" s="16">
        <f t="shared" si="112"/>
        <v>8</v>
      </c>
      <c r="O84" s="16">
        <f t="shared" si="112"/>
        <v>9</v>
      </c>
      <c r="P84" s="16">
        <f t="shared" si="112"/>
        <v>10</v>
      </c>
      <c r="Q84" s="16">
        <f t="shared" si="112"/>
        <v>11</v>
      </c>
      <c r="R84" s="16">
        <f t="shared" si="112"/>
        <v>12</v>
      </c>
      <c r="S84" s="41">
        <f t="shared" si="112"/>
        <v>13</v>
      </c>
      <c r="T84" s="41">
        <f t="shared" si="112"/>
        <v>14</v>
      </c>
      <c r="U84" s="16">
        <f t="shared" si="112"/>
        <v>15</v>
      </c>
      <c r="V84" s="16">
        <f t="shared" si="112"/>
        <v>16</v>
      </c>
      <c r="W84" s="16">
        <f t="shared" si="112"/>
        <v>17</v>
      </c>
      <c r="X84" s="16">
        <f t="shared" si="112"/>
        <v>18</v>
      </c>
      <c r="Y84" s="16">
        <f t="shared" si="112"/>
        <v>19</v>
      </c>
      <c r="Z84" s="41">
        <f t="shared" si="112"/>
        <v>20</v>
      </c>
      <c r="AA84" s="41">
        <f t="shared" si="112"/>
        <v>21</v>
      </c>
      <c r="AB84" s="16">
        <f t="shared" si="112"/>
        <v>22</v>
      </c>
      <c r="AC84" s="16">
        <f t="shared" si="112"/>
        <v>23</v>
      </c>
      <c r="AD84" s="16">
        <f t="shared" si="112"/>
        <v>24</v>
      </c>
      <c r="AE84" s="16">
        <f t="shared" si="112"/>
        <v>25</v>
      </c>
      <c r="AF84" s="16">
        <f t="shared" si="112"/>
        <v>26</v>
      </c>
      <c r="AG84" s="41">
        <f t="shared" si="112"/>
        <v>27</v>
      </c>
      <c r="AH84" s="41">
        <f t="shared" si="112"/>
        <v>28</v>
      </c>
      <c r="AI84" s="41">
        <f>IF($E$4&gt;BX84,"",IF($E$5&lt;BX84,"",IF(MONTH(BW84)&lt;&gt;MONTH(BX84),"",DAY(BX84))))</f>
        <v>29</v>
      </c>
      <c r="AJ84" s="5">
        <f>IF($E$4&gt;BY84,"",IF($E$5&lt;BY84,"",IF(MONTH(BW84)&lt;&gt;MONTH(BY84),"",DAY(BY84))))</f>
        <v>30</v>
      </c>
      <c r="AK84" s="13" t="str">
        <f>IF($E$4&gt;BZ84,"",IF($E$5&lt;BZ84,"",IF(MONTH(BW84)&lt;&gt;MONTH(BZ84),"",DAY(BZ84))))</f>
        <v/>
      </c>
      <c r="AL84" s="88" t="s">
        <v>11</v>
      </c>
      <c r="AM84" s="89"/>
      <c r="AN84" s="89"/>
      <c r="AO84" s="89"/>
      <c r="AP84" s="95">
        <f>COUNTIF(G86:AK86,"工")+COUNTIF(G86:AK86,"休")+COUNTIFS(G86:AK86,"外",G87:AK87,"作")+COUNTIFS(G86:AK86,"外",G87:AK87,"天")+COUNTIFS(G86:AK86,"外",G87:AK87,"閉")</f>
        <v>0</v>
      </c>
      <c r="AQ84" s="96"/>
      <c r="AU84" s="42"/>
      <c r="AV84" s="45">
        <f>EDATE(AV80,1)</f>
        <v>45962</v>
      </c>
      <c r="AW84" s="45">
        <f>AV84+1</f>
        <v>45963</v>
      </c>
      <c r="AX84" s="45">
        <f t="shared" ref="AX84:BZ84" si="113">AW84+1</f>
        <v>45964</v>
      </c>
      <c r="AY84" s="45">
        <f t="shared" si="113"/>
        <v>45965</v>
      </c>
      <c r="AZ84" s="45">
        <f t="shared" si="113"/>
        <v>45966</v>
      </c>
      <c r="BA84" s="45">
        <f t="shared" si="113"/>
        <v>45967</v>
      </c>
      <c r="BB84" s="45">
        <f t="shared" si="113"/>
        <v>45968</v>
      </c>
      <c r="BC84" s="45">
        <f t="shared" si="113"/>
        <v>45969</v>
      </c>
      <c r="BD84" s="45">
        <f t="shared" si="113"/>
        <v>45970</v>
      </c>
      <c r="BE84" s="45">
        <f t="shared" si="113"/>
        <v>45971</v>
      </c>
      <c r="BF84" s="45">
        <f t="shared" si="113"/>
        <v>45972</v>
      </c>
      <c r="BG84" s="45">
        <f t="shared" si="113"/>
        <v>45973</v>
      </c>
      <c r="BH84" s="45">
        <f t="shared" si="113"/>
        <v>45974</v>
      </c>
      <c r="BI84" s="45">
        <f t="shared" si="113"/>
        <v>45975</v>
      </c>
      <c r="BJ84" s="45">
        <f t="shared" si="113"/>
        <v>45976</v>
      </c>
      <c r="BK84" s="45">
        <f t="shared" si="113"/>
        <v>45977</v>
      </c>
      <c r="BL84" s="45">
        <f t="shared" si="113"/>
        <v>45978</v>
      </c>
      <c r="BM84" s="45">
        <f t="shared" si="113"/>
        <v>45979</v>
      </c>
      <c r="BN84" s="45">
        <f t="shared" si="113"/>
        <v>45980</v>
      </c>
      <c r="BO84" s="45">
        <f t="shared" si="113"/>
        <v>45981</v>
      </c>
      <c r="BP84" s="45">
        <f t="shared" si="113"/>
        <v>45982</v>
      </c>
      <c r="BQ84" s="45">
        <f t="shared" si="113"/>
        <v>45983</v>
      </c>
      <c r="BR84" s="45">
        <f t="shared" si="113"/>
        <v>45984</v>
      </c>
      <c r="BS84" s="45">
        <f t="shared" si="113"/>
        <v>45985</v>
      </c>
      <c r="BT84" s="45">
        <f t="shared" si="113"/>
        <v>45986</v>
      </c>
      <c r="BU84" s="45">
        <f t="shared" si="113"/>
        <v>45987</v>
      </c>
      <c r="BV84" s="45">
        <f t="shared" si="113"/>
        <v>45988</v>
      </c>
      <c r="BW84" s="45">
        <f t="shared" si="113"/>
        <v>45989</v>
      </c>
      <c r="BX84" s="45">
        <f t="shared" si="113"/>
        <v>45990</v>
      </c>
      <c r="BY84" s="45">
        <f t="shared" si="113"/>
        <v>45991</v>
      </c>
      <c r="BZ84" s="45">
        <f t="shared" si="113"/>
        <v>45992</v>
      </c>
    </row>
    <row r="85" spans="1:78" ht="20.25" customHeight="1" x14ac:dyDescent="0.15">
      <c r="A85" s="76"/>
      <c r="B85" s="77"/>
      <c r="C85" s="78"/>
      <c r="D85" s="81" t="s">
        <v>6</v>
      </c>
      <c r="E85" s="82"/>
      <c r="F85" s="83"/>
      <c r="G85" s="43">
        <f>IF(G84="","",WEEKDAY(AV84))</f>
        <v>7</v>
      </c>
      <c r="H85" s="43">
        <f t="shared" ref="H85:AK85" si="114">IF(H84="","",WEEKDAY(AW84))</f>
        <v>1</v>
      </c>
      <c r="I85" s="43">
        <f t="shared" si="114"/>
        <v>2</v>
      </c>
      <c r="J85" s="43">
        <f t="shared" si="114"/>
        <v>3</v>
      </c>
      <c r="K85" s="43">
        <f t="shared" si="114"/>
        <v>4</v>
      </c>
      <c r="L85" s="47">
        <f t="shared" si="114"/>
        <v>5</v>
      </c>
      <c r="M85" s="47">
        <f t="shared" si="114"/>
        <v>6</v>
      </c>
      <c r="N85" s="43">
        <f t="shared" si="114"/>
        <v>7</v>
      </c>
      <c r="O85" s="43">
        <f t="shared" si="114"/>
        <v>1</v>
      </c>
      <c r="P85" s="43">
        <f t="shared" si="114"/>
        <v>2</v>
      </c>
      <c r="Q85" s="43">
        <f t="shared" si="114"/>
        <v>3</v>
      </c>
      <c r="R85" s="43">
        <f t="shared" si="114"/>
        <v>4</v>
      </c>
      <c r="S85" s="47">
        <f t="shared" si="114"/>
        <v>5</v>
      </c>
      <c r="T85" s="47">
        <f t="shared" si="114"/>
        <v>6</v>
      </c>
      <c r="U85" s="43">
        <f t="shared" si="114"/>
        <v>7</v>
      </c>
      <c r="V85" s="43">
        <f t="shared" si="114"/>
        <v>1</v>
      </c>
      <c r="W85" s="43">
        <f t="shared" si="114"/>
        <v>2</v>
      </c>
      <c r="X85" s="43">
        <f t="shared" si="114"/>
        <v>3</v>
      </c>
      <c r="Y85" s="43">
        <f t="shared" si="114"/>
        <v>4</v>
      </c>
      <c r="Z85" s="47">
        <f t="shared" si="114"/>
        <v>5</v>
      </c>
      <c r="AA85" s="47">
        <f t="shared" si="114"/>
        <v>6</v>
      </c>
      <c r="AB85" s="43">
        <f t="shared" si="114"/>
        <v>7</v>
      </c>
      <c r="AC85" s="43">
        <f t="shared" si="114"/>
        <v>1</v>
      </c>
      <c r="AD85" s="43">
        <f t="shared" si="114"/>
        <v>2</v>
      </c>
      <c r="AE85" s="43">
        <f t="shared" si="114"/>
        <v>3</v>
      </c>
      <c r="AF85" s="43">
        <f t="shared" si="114"/>
        <v>4</v>
      </c>
      <c r="AG85" s="47">
        <f t="shared" si="114"/>
        <v>5</v>
      </c>
      <c r="AH85" s="47">
        <f t="shared" si="114"/>
        <v>6</v>
      </c>
      <c r="AI85" s="47">
        <f t="shared" si="114"/>
        <v>7</v>
      </c>
      <c r="AJ85" s="43">
        <f t="shared" si="114"/>
        <v>1</v>
      </c>
      <c r="AK85" s="46" t="str">
        <f t="shared" si="114"/>
        <v/>
      </c>
      <c r="AL85" s="88" t="s">
        <v>8</v>
      </c>
      <c r="AM85" s="89"/>
      <c r="AN85" s="89"/>
      <c r="AO85" s="89"/>
      <c r="AP85" s="90">
        <f t="shared" ref="AP85" si="115">COUNTIF(G87:AK87,"閉")+COUNTIF(G87:AK87,"天")</f>
        <v>0</v>
      </c>
      <c r="AQ85" s="91"/>
      <c r="AV85">
        <f>WEEKDAY(AV84)</f>
        <v>7</v>
      </c>
      <c r="AW85">
        <f>WEEKDAY(AW84)</f>
        <v>1</v>
      </c>
      <c r="AX85">
        <f t="shared" ref="AX85:BZ85" si="116">WEEKDAY(AX84)</f>
        <v>2</v>
      </c>
      <c r="AY85">
        <f t="shared" si="116"/>
        <v>3</v>
      </c>
      <c r="AZ85">
        <f t="shared" si="116"/>
        <v>4</v>
      </c>
      <c r="BA85">
        <f t="shared" si="116"/>
        <v>5</v>
      </c>
      <c r="BB85">
        <f t="shared" si="116"/>
        <v>6</v>
      </c>
      <c r="BC85">
        <f t="shared" si="116"/>
        <v>7</v>
      </c>
      <c r="BD85">
        <f t="shared" si="116"/>
        <v>1</v>
      </c>
      <c r="BE85">
        <f t="shared" si="116"/>
        <v>2</v>
      </c>
      <c r="BF85">
        <f t="shared" si="116"/>
        <v>3</v>
      </c>
      <c r="BG85">
        <f t="shared" si="116"/>
        <v>4</v>
      </c>
      <c r="BH85">
        <f t="shared" si="116"/>
        <v>5</v>
      </c>
      <c r="BI85">
        <f t="shared" si="116"/>
        <v>6</v>
      </c>
      <c r="BJ85">
        <f t="shared" si="116"/>
        <v>7</v>
      </c>
      <c r="BK85">
        <f t="shared" si="116"/>
        <v>1</v>
      </c>
      <c r="BL85">
        <f t="shared" si="116"/>
        <v>2</v>
      </c>
      <c r="BM85">
        <f t="shared" si="116"/>
        <v>3</v>
      </c>
      <c r="BN85">
        <f t="shared" si="116"/>
        <v>4</v>
      </c>
      <c r="BO85">
        <f t="shared" si="116"/>
        <v>5</v>
      </c>
      <c r="BP85">
        <f t="shared" si="116"/>
        <v>6</v>
      </c>
      <c r="BQ85">
        <f t="shared" si="116"/>
        <v>7</v>
      </c>
      <c r="BR85">
        <f t="shared" si="116"/>
        <v>1</v>
      </c>
      <c r="BS85">
        <f t="shared" si="116"/>
        <v>2</v>
      </c>
      <c r="BT85">
        <f t="shared" si="116"/>
        <v>3</v>
      </c>
      <c r="BU85">
        <f t="shared" si="116"/>
        <v>4</v>
      </c>
      <c r="BV85">
        <f t="shared" si="116"/>
        <v>5</v>
      </c>
      <c r="BW85">
        <f t="shared" si="116"/>
        <v>6</v>
      </c>
      <c r="BX85">
        <f t="shared" si="116"/>
        <v>7</v>
      </c>
      <c r="BY85">
        <f t="shared" si="116"/>
        <v>1</v>
      </c>
      <c r="BZ85">
        <f t="shared" si="116"/>
        <v>2</v>
      </c>
    </row>
    <row r="86" spans="1:78" ht="20.25" customHeight="1" x14ac:dyDescent="0.15">
      <c r="A86" s="49"/>
      <c r="B86" s="52" t="s">
        <v>42</v>
      </c>
      <c r="C86" s="50" t="str">
        <f>IFERROR(IF(AP86&lt;($Y$157/100),"×","○"),"")</f>
        <v/>
      </c>
      <c r="D86" s="81" t="s">
        <v>24</v>
      </c>
      <c r="E86" s="82"/>
      <c r="F86" s="83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88" t="s">
        <v>21</v>
      </c>
      <c r="AM86" s="89"/>
      <c r="AN86" s="89"/>
      <c r="AO86" s="89"/>
      <c r="AP86" s="79" t="e">
        <f t="shared" ref="AP86" si="117">AP85/AP84</f>
        <v>#DIV/0!</v>
      </c>
      <c r="AQ86" s="80"/>
      <c r="AR86">
        <f>IF(C86="×",1,0)</f>
        <v>0</v>
      </c>
    </row>
    <row r="87" spans="1:78" ht="20.25" customHeight="1" thickBot="1" x14ac:dyDescent="0.2">
      <c r="A87" s="54"/>
      <c r="B87" s="53" t="s">
        <v>43</v>
      </c>
      <c r="C87" s="51" t="str">
        <f>IF(AP87=0,"",IF(AP85&lt;AP87,"×","○"))</f>
        <v/>
      </c>
      <c r="D87" s="97" t="s">
        <v>25</v>
      </c>
      <c r="E87" s="98"/>
      <c r="F87" s="99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2"/>
      <c r="AL87" s="84" t="s">
        <v>33</v>
      </c>
      <c r="AM87" s="85"/>
      <c r="AN87" s="85"/>
      <c r="AO87" s="85"/>
      <c r="AP87" s="120">
        <f>COUNTIFS(G85:AK85,7,G87:AK87,"作")+COUNTIFS(G85:AK85,7,G87:AK87,"天")+COUNTIFS(G85:AK85,7,G87:AK87,"閉")+COUNTIFS(G85:AK85,1,G87:AK87,"作")+COUNTIFS(G85:AK85,1,G87:AK87,"天")+COUNTIFS(G85:AK85,1,G87:AK87,"閉")</f>
        <v>0</v>
      </c>
      <c r="AQ87" s="121"/>
      <c r="AR87">
        <f>IF(C87="×",1,0)</f>
        <v>0</v>
      </c>
      <c r="AS87">
        <f>IF(A84="","",IF(AR86=0,0,IF(AR87=0,0,1)))</f>
        <v>0</v>
      </c>
    </row>
    <row r="88" spans="1:78" ht="20.25" customHeight="1" x14ac:dyDescent="0.15">
      <c r="A88" s="73" t="str">
        <f>IF($E$5&lt;AV88,"",TEXT(EDATE($E$4,20),"ggge年m月"))</f>
        <v>令和7年12月</v>
      </c>
      <c r="B88" s="74"/>
      <c r="C88" s="75"/>
      <c r="D88" s="92" t="s">
        <v>7</v>
      </c>
      <c r="E88" s="93"/>
      <c r="F88" s="94"/>
      <c r="G88" s="5">
        <f>IF($E$4&gt;AV88,"",IF($E$5&lt;AV88,"",DAY(AV88)))</f>
        <v>1</v>
      </c>
      <c r="H88" s="5">
        <f>IF($E$4&gt;AW88,"",IF($E$5&lt;AW88,"",DAY(AW88)))</f>
        <v>2</v>
      </c>
      <c r="I88" s="5">
        <f t="shared" ref="I88:AH88" si="118">IF($E$4&gt;AX88,"",IF($E$5&lt;AX88,"",DAY(AX88)))</f>
        <v>3</v>
      </c>
      <c r="J88" s="5">
        <f t="shared" si="118"/>
        <v>4</v>
      </c>
      <c r="K88" s="5">
        <f t="shared" si="118"/>
        <v>5</v>
      </c>
      <c r="L88" s="41">
        <f t="shared" si="118"/>
        <v>6</v>
      </c>
      <c r="M88" s="41">
        <f t="shared" si="118"/>
        <v>7</v>
      </c>
      <c r="N88" s="16">
        <f t="shared" si="118"/>
        <v>8</v>
      </c>
      <c r="O88" s="16">
        <f t="shared" si="118"/>
        <v>9</v>
      </c>
      <c r="P88" s="16">
        <f t="shared" si="118"/>
        <v>10</v>
      </c>
      <c r="Q88" s="16">
        <f t="shared" si="118"/>
        <v>11</v>
      </c>
      <c r="R88" s="16">
        <f t="shared" si="118"/>
        <v>12</v>
      </c>
      <c r="S88" s="41">
        <f t="shared" si="118"/>
        <v>13</v>
      </c>
      <c r="T88" s="41">
        <f t="shared" si="118"/>
        <v>14</v>
      </c>
      <c r="U88" s="16">
        <f t="shared" si="118"/>
        <v>15</v>
      </c>
      <c r="V88" s="16">
        <f t="shared" si="118"/>
        <v>16</v>
      </c>
      <c r="W88" s="16">
        <f t="shared" si="118"/>
        <v>17</v>
      </c>
      <c r="X88" s="16">
        <f t="shared" si="118"/>
        <v>18</v>
      </c>
      <c r="Y88" s="16">
        <f t="shared" si="118"/>
        <v>19</v>
      </c>
      <c r="Z88" s="41">
        <f t="shared" si="118"/>
        <v>20</v>
      </c>
      <c r="AA88" s="41">
        <f t="shared" si="118"/>
        <v>21</v>
      </c>
      <c r="AB88" s="16">
        <f t="shared" si="118"/>
        <v>22</v>
      </c>
      <c r="AC88" s="16">
        <f t="shared" si="118"/>
        <v>23</v>
      </c>
      <c r="AD88" s="16">
        <f t="shared" si="118"/>
        <v>24</v>
      </c>
      <c r="AE88" s="16">
        <f t="shared" si="118"/>
        <v>25</v>
      </c>
      <c r="AF88" s="16">
        <f t="shared" si="118"/>
        <v>26</v>
      </c>
      <c r="AG88" s="41">
        <f t="shared" si="118"/>
        <v>27</v>
      </c>
      <c r="AH88" s="41">
        <f t="shared" si="118"/>
        <v>28</v>
      </c>
      <c r="AI88" s="41">
        <f>IF($E$4&gt;BX88,"",IF($E$5&lt;BX88,"",IF(MONTH(BW88)&lt;&gt;MONTH(BX88),"",DAY(BX88))))</f>
        <v>29</v>
      </c>
      <c r="AJ88" s="5">
        <f>IF($E$4&gt;BY88,"",IF($E$5&lt;BY88,"",IF(MONTH(BW88)&lt;&gt;MONTH(BY88),"",DAY(BY88))))</f>
        <v>30</v>
      </c>
      <c r="AK88" s="13">
        <f>IF($E$4&gt;BZ88,"",IF($E$5&lt;BZ88,"",IF(MONTH(BW88)&lt;&gt;MONTH(BZ88),"",DAY(BZ88))))</f>
        <v>31</v>
      </c>
      <c r="AL88" s="88" t="s">
        <v>11</v>
      </c>
      <c r="AM88" s="89"/>
      <c r="AN88" s="89"/>
      <c r="AO88" s="89"/>
      <c r="AP88" s="95">
        <f>COUNTIF(G90:AK90,"工")+COUNTIF(G90:AK90,"休")+COUNTIFS(G90:AK90,"外",G91:AK91,"作")+COUNTIFS(G90:AK90,"外",G91:AK91,"天")+COUNTIFS(G90:AK90,"外",G91:AK91,"閉")</f>
        <v>0</v>
      </c>
      <c r="AQ88" s="96"/>
      <c r="AU88" s="42"/>
      <c r="AV88" s="45">
        <f>EDATE(AV84,1)</f>
        <v>45992</v>
      </c>
      <c r="AW88" s="45">
        <f>AV88+1</f>
        <v>45993</v>
      </c>
      <c r="AX88" s="45">
        <f t="shared" ref="AX88:BZ88" si="119">AW88+1</f>
        <v>45994</v>
      </c>
      <c r="AY88" s="45">
        <f t="shared" si="119"/>
        <v>45995</v>
      </c>
      <c r="AZ88" s="45">
        <f t="shared" si="119"/>
        <v>45996</v>
      </c>
      <c r="BA88" s="45">
        <f t="shared" si="119"/>
        <v>45997</v>
      </c>
      <c r="BB88" s="45">
        <f t="shared" si="119"/>
        <v>45998</v>
      </c>
      <c r="BC88" s="45">
        <f t="shared" si="119"/>
        <v>45999</v>
      </c>
      <c r="BD88" s="45">
        <f t="shared" si="119"/>
        <v>46000</v>
      </c>
      <c r="BE88" s="45">
        <f t="shared" si="119"/>
        <v>46001</v>
      </c>
      <c r="BF88" s="45">
        <f t="shared" si="119"/>
        <v>46002</v>
      </c>
      <c r="BG88" s="45">
        <f t="shared" si="119"/>
        <v>46003</v>
      </c>
      <c r="BH88" s="45">
        <f t="shared" si="119"/>
        <v>46004</v>
      </c>
      <c r="BI88" s="45">
        <f t="shared" si="119"/>
        <v>46005</v>
      </c>
      <c r="BJ88" s="45">
        <f t="shared" si="119"/>
        <v>46006</v>
      </c>
      <c r="BK88" s="45">
        <f t="shared" si="119"/>
        <v>46007</v>
      </c>
      <c r="BL88" s="45">
        <f t="shared" si="119"/>
        <v>46008</v>
      </c>
      <c r="BM88" s="45">
        <f t="shared" si="119"/>
        <v>46009</v>
      </c>
      <c r="BN88" s="45">
        <f t="shared" si="119"/>
        <v>46010</v>
      </c>
      <c r="BO88" s="45">
        <f t="shared" si="119"/>
        <v>46011</v>
      </c>
      <c r="BP88" s="45">
        <f t="shared" si="119"/>
        <v>46012</v>
      </c>
      <c r="BQ88" s="45">
        <f t="shared" si="119"/>
        <v>46013</v>
      </c>
      <c r="BR88" s="45">
        <f t="shared" si="119"/>
        <v>46014</v>
      </c>
      <c r="BS88" s="45">
        <f t="shared" si="119"/>
        <v>46015</v>
      </c>
      <c r="BT88" s="45">
        <f t="shared" si="119"/>
        <v>46016</v>
      </c>
      <c r="BU88" s="45">
        <f t="shared" si="119"/>
        <v>46017</v>
      </c>
      <c r="BV88" s="45">
        <f t="shared" si="119"/>
        <v>46018</v>
      </c>
      <c r="BW88" s="45">
        <f t="shared" si="119"/>
        <v>46019</v>
      </c>
      <c r="BX88" s="45">
        <f t="shared" si="119"/>
        <v>46020</v>
      </c>
      <c r="BY88" s="45">
        <f t="shared" si="119"/>
        <v>46021</v>
      </c>
      <c r="BZ88" s="45">
        <f t="shared" si="119"/>
        <v>46022</v>
      </c>
    </row>
    <row r="89" spans="1:78" ht="20.25" customHeight="1" x14ac:dyDescent="0.15">
      <c r="A89" s="76"/>
      <c r="B89" s="77"/>
      <c r="C89" s="78"/>
      <c r="D89" s="81" t="s">
        <v>6</v>
      </c>
      <c r="E89" s="82"/>
      <c r="F89" s="83"/>
      <c r="G89" s="43">
        <f>IF(G88="","",WEEKDAY(AV88))</f>
        <v>2</v>
      </c>
      <c r="H89" s="43">
        <f t="shared" ref="H89:AK89" si="120">IF(H88="","",WEEKDAY(AW88))</f>
        <v>3</v>
      </c>
      <c r="I89" s="43">
        <f t="shared" si="120"/>
        <v>4</v>
      </c>
      <c r="J89" s="43">
        <f t="shared" si="120"/>
        <v>5</v>
      </c>
      <c r="K89" s="43">
        <f t="shared" si="120"/>
        <v>6</v>
      </c>
      <c r="L89" s="47">
        <f t="shared" si="120"/>
        <v>7</v>
      </c>
      <c r="M89" s="47">
        <f t="shared" si="120"/>
        <v>1</v>
      </c>
      <c r="N89" s="43">
        <f t="shared" si="120"/>
        <v>2</v>
      </c>
      <c r="O89" s="43">
        <f t="shared" si="120"/>
        <v>3</v>
      </c>
      <c r="P89" s="43">
        <f t="shared" si="120"/>
        <v>4</v>
      </c>
      <c r="Q89" s="43">
        <f t="shared" si="120"/>
        <v>5</v>
      </c>
      <c r="R89" s="43">
        <f t="shared" si="120"/>
        <v>6</v>
      </c>
      <c r="S89" s="47">
        <f t="shared" si="120"/>
        <v>7</v>
      </c>
      <c r="T89" s="47">
        <f t="shared" si="120"/>
        <v>1</v>
      </c>
      <c r="U89" s="43">
        <f t="shared" si="120"/>
        <v>2</v>
      </c>
      <c r="V89" s="43">
        <f t="shared" si="120"/>
        <v>3</v>
      </c>
      <c r="W89" s="43">
        <f t="shared" si="120"/>
        <v>4</v>
      </c>
      <c r="X89" s="43">
        <f t="shared" si="120"/>
        <v>5</v>
      </c>
      <c r="Y89" s="43">
        <f t="shared" si="120"/>
        <v>6</v>
      </c>
      <c r="Z89" s="47">
        <f t="shared" si="120"/>
        <v>7</v>
      </c>
      <c r="AA89" s="47">
        <f t="shared" si="120"/>
        <v>1</v>
      </c>
      <c r="AB89" s="43">
        <f t="shared" si="120"/>
        <v>2</v>
      </c>
      <c r="AC89" s="43">
        <f t="shared" si="120"/>
        <v>3</v>
      </c>
      <c r="AD89" s="43">
        <f t="shared" si="120"/>
        <v>4</v>
      </c>
      <c r="AE89" s="43">
        <f t="shared" si="120"/>
        <v>5</v>
      </c>
      <c r="AF89" s="43">
        <f t="shared" si="120"/>
        <v>6</v>
      </c>
      <c r="AG89" s="47">
        <f t="shared" si="120"/>
        <v>7</v>
      </c>
      <c r="AH89" s="47">
        <f t="shared" si="120"/>
        <v>1</v>
      </c>
      <c r="AI89" s="47">
        <f t="shared" si="120"/>
        <v>2</v>
      </c>
      <c r="AJ89" s="43">
        <f t="shared" si="120"/>
        <v>3</v>
      </c>
      <c r="AK89" s="46">
        <f t="shared" si="120"/>
        <v>4</v>
      </c>
      <c r="AL89" s="88" t="s">
        <v>8</v>
      </c>
      <c r="AM89" s="89"/>
      <c r="AN89" s="89"/>
      <c r="AO89" s="89"/>
      <c r="AP89" s="90">
        <f t="shared" ref="AP89" si="121">COUNTIF(G91:AK91,"閉")+COUNTIF(G91:AK91,"天")</f>
        <v>0</v>
      </c>
      <c r="AQ89" s="91"/>
      <c r="AV89">
        <f>WEEKDAY(AV88)</f>
        <v>2</v>
      </c>
      <c r="AW89">
        <f>WEEKDAY(AW88)</f>
        <v>3</v>
      </c>
      <c r="AX89">
        <f t="shared" ref="AX89:BZ89" si="122">WEEKDAY(AX88)</f>
        <v>4</v>
      </c>
      <c r="AY89">
        <f t="shared" si="122"/>
        <v>5</v>
      </c>
      <c r="AZ89">
        <f t="shared" si="122"/>
        <v>6</v>
      </c>
      <c r="BA89">
        <f t="shared" si="122"/>
        <v>7</v>
      </c>
      <c r="BB89">
        <f t="shared" si="122"/>
        <v>1</v>
      </c>
      <c r="BC89">
        <f t="shared" si="122"/>
        <v>2</v>
      </c>
      <c r="BD89">
        <f t="shared" si="122"/>
        <v>3</v>
      </c>
      <c r="BE89">
        <f t="shared" si="122"/>
        <v>4</v>
      </c>
      <c r="BF89">
        <f t="shared" si="122"/>
        <v>5</v>
      </c>
      <c r="BG89">
        <f t="shared" si="122"/>
        <v>6</v>
      </c>
      <c r="BH89">
        <f t="shared" si="122"/>
        <v>7</v>
      </c>
      <c r="BI89">
        <f t="shared" si="122"/>
        <v>1</v>
      </c>
      <c r="BJ89">
        <f t="shared" si="122"/>
        <v>2</v>
      </c>
      <c r="BK89">
        <f t="shared" si="122"/>
        <v>3</v>
      </c>
      <c r="BL89">
        <f t="shared" si="122"/>
        <v>4</v>
      </c>
      <c r="BM89">
        <f t="shared" si="122"/>
        <v>5</v>
      </c>
      <c r="BN89">
        <f t="shared" si="122"/>
        <v>6</v>
      </c>
      <c r="BO89">
        <f t="shared" si="122"/>
        <v>7</v>
      </c>
      <c r="BP89">
        <f t="shared" si="122"/>
        <v>1</v>
      </c>
      <c r="BQ89">
        <f t="shared" si="122"/>
        <v>2</v>
      </c>
      <c r="BR89">
        <f t="shared" si="122"/>
        <v>3</v>
      </c>
      <c r="BS89">
        <f t="shared" si="122"/>
        <v>4</v>
      </c>
      <c r="BT89">
        <f t="shared" si="122"/>
        <v>5</v>
      </c>
      <c r="BU89">
        <f t="shared" si="122"/>
        <v>6</v>
      </c>
      <c r="BV89">
        <f t="shared" si="122"/>
        <v>7</v>
      </c>
      <c r="BW89">
        <f t="shared" si="122"/>
        <v>1</v>
      </c>
      <c r="BX89">
        <f t="shared" si="122"/>
        <v>2</v>
      </c>
      <c r="BY89">
        <f t="shared" si="122"/>
        <v>3</v>
      </c>
      <c r="BZ89">
        <f t="shared" si="122"/>
        <v>4</v>
      </c>
    </row>
    <row r="90" spans="1:78" ht="20.25" customHeight="1" x14ac:dyDescent="0.15">
      <c r="A90" s="49"/>
      <c r="B90" s="52" t="s">
        <v>42</v>
      </c>
      <c r="C90" s="50" t="str">
        <f>IFERROR(IF(AP90&lt;($Y$157/100),"×","○"),"")</f>
        <v/>
      </c>
      <c r="D90" s="81" t="s">
        <v>24</v>
      </c>
      <c r="E90" s="82"/>
      <c r="F90" s="83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88" t="s">
        <v>21</v>
      </c>
      <c r="AM90" s="89"/>
      <c r="AN90" s="89"/>
      <c r="AO90" s="89"/>
      <c r="AP90" s="79" t="e">
        <f t="shared" ref="AP90" si="123">AP89/AP88</f>
        <v>#DIV/0!</v>
      </c>
      <c r="AQ90" s="80"/>
      <c r="AR90">
        <f>IF(C90="×",1,0)</f>
        <v>0</v>
      </c>
    </row>
    <row r="91" spans="1:78" ht="20.25" customHeight="1" thickBot="1" x14ac:dyDescent="0.2">
      <c r="A91" s="54"/>
      <c r="B91" s="53" t="s">
        <v>43</v>
      </c>
      <c r="C91" s="51" t="str">
        <f>IF(AP91=0,"",IF(AP89&lt;AP91,"×","○"))</f>
        <v/>
      </c>
      <c r="D91" s="97" t="s">
        <v>25</v>
      </c>
      <c r="E91" s="98"/>
      <c r="F91" s="99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2"/>
      <c r="AL91" s="84" t="s">
        <v>33</v>
      </c>
      <c r="AM91" s="85"/>
      <c r="AN91" s="85"/>
      <c r="AO91" s="85"/>
      <c r="AP91" s="120">
        <f>COUNTIFS(G89:AK89,7,G91:AK91,"作")+COUNTIFS(G89:AK89,7,G91:AK91,"天")+COUNTIFS(G89:AK89,7,G91:AK91,"閉")+COUNTIFS(G89:AK89,1,G91:AK91,"作")+COUNTIFS(G89:AK89,1,G91:AK91,"天")+COUNTIFS(G89:AK89,1,G91:AK91,"閉")</f>
        <v>0</v>
      </c>
      <c r="AQ91" s="121"/>
      <c r="AR91">
        <f>IF(C91="×",1,0)</f>
        <v>0</v>
      </c>
      <c r="AS91">
        <f>IF(A88="","",IF(AR90=0,0,IF(AR91=0,0,1)))</f>
        <v>0</v>
      </c>
    </row>
    <row r="92" spans="1:78" ht="20.25" customHeight="1" x14ac:dyDescent="0.15">
      <c r="A92" s="73" t="str">
        <f>IF($E$5&lt;AV92,"",TEXT(EDATE($E$4,21),"ggge年m月"))</f>
        <v>令和8年1月</v>
      </c>
      <c r="B92" s="74"/>
      <c r="C92" s="75"/>
      <c r="D92" s="92" t="s">
        <v>7</v>
      </c>
      <c r="E92" s="93"/>
      <c r="F92" s="94"/>
      <c r="G92" s="5">
        <f>IF($E$4&gt;AV92,"",IF($E$5&lt;AV92,"",DAY(AV92)))</f>
        <v>1</v>
      </c>
      <c r="H92" s="5">
        <f>IF($E$4&gt;AW92,"",IF($E$5&lt;AW92,"",DAY(AW92)))</f>
        <v>2</v>
      </c>
      <c r="I92" s="5">
        <f t="shared" ref="I92:AH92" si="124">IF($E$4&gt;AX92,"",IF($E$5&lt;AX92,"",DAY(AX92)))</f>
        <v>3</v>
      </c>
      <c r="J92" s="5">
        <f t="shared" si="124"/>
        <v>4</v>
      </c>
      <c r="K92" s="5">
        <f t="shared" si="124"/>
        <v>5</v>
      </c>
      <c r="L92" s="41">
        <f t="shared" si="124"/>
        <v>6</v>
      </c>
      <c r="M92" s="41">
        <f t="shared" si="124"/>
        <v>7</v>
      </c>
      <c r="N92" s="16">
        <f t="shared" si="124"/>
        <v>8</v>
      </c>
      <c r="O92" s="16">
        <f t="shared" si="124"/>
        <v>9</v>
      </c>
      <c r="P92" s="16">
        <f t="shared" si="124"/>
        <v>10</v>
      </c>
      <c r="Q92" s="16">
        <f t="shared" si="124"/>
        <v>11</v>
      </c>
      <c r="R92" s="16">
        <f t="shared" si="124"/>
        <v>12</v>
      </c>
      <c r="S92" s="41">
        <f t="shared" si="124"/>
        <v>13</v>
      </c>
      <c r="T92" s="41">
        <f t="shared" si="124"/>
        <v>14</v>
      </c>
      <c r="U92" s="16">
        <f t="shared" si="124"/>
        <v>15</v>
      </c>
      <c r="V92" s="16">
        <f t="shared" si="124"/>
        <v>16</v>
      </c>
      <c r="W92" s="16">
        <f t="shared" si="124"/>
        <v>17</v>
      </c>
      <c r="X92" s="16">
        <f t="shared" si="124"/>
        <v>18</v>
      </c>
      <c r="Y92" s="16">
        <f t="shared" si="124"/>
        <v>19</v>
      </c>
      <c r="Z92" s="41">
        <f t="shared" si="124"/>
        <v>20</v>
      </c>
      <c r="AA92" s="41">
        <f t="shared" si="124"/>
        <v>21</v>
      </c>
      <c r="AB92" s="16">
        <f t="shared" si="124"/>
        <v>22</v>
      </c>
      <c r="AC92" s="16">
        <f t="shared" si="124"/>
        <v>23</v>
      </c>
      <c r="AD92" s="16">
        <f t="shared" si="124"/>
        <v>24</v>
      </c>
      <c r="AE92" s="16">
        <f t="shared" si="124"/>
        <v>25</v>
      </c>
      <c r="AF92" s="16">
        <f t="shared" si="124"/>
        <v>26</v>
      </c>
      <c r="AG92" s="41">
        <f t="shared" si="124"/>
        <v>27</v>
      </c>
      <c r="AH92" s="41">
        <f t="shared" si="124"/>
        <v>28</v>
      </c>
      <c r="AI92" s="41">
        <f>IF($E$4&gt;BX92,"",IF($E$5&lt;BX92,"",IF(MONTH(BW92)&lt;&gt;MONTH(BX92),"",DAY(BX92))))</f>
        <v>29</v>
      </c>
      <c r="AJ92" s="5">
        <f>IF($E$4&gt;BY92,"",IF($E$5&lt;BY92,"",IF(MONTH(BW92)&lt;&gt;MONTH(BY92),"",DAY(BY92))))</f>
        <v>30</v>
      </c>
      <c r="AK92" s="13">
        <f>IF($E$4&gt;BZ92,"",IF($E$5&lt;BZ92,"",IF(MONTH(BW92)&lt;&gt;MONTH(BZ92),"",DAY(BZ92))))</f>
        <v>31</v>
      </c>
      <c r="AL92" s="88" t="s">
        <v>11</v>
      </c>
      <c r="AM92" s="89"/>
      <c r="AN92" s="89"/>
      <c r="AO92" s="89"/>
      <c r="AP92" s="95">
        <f>COUNTIF(G94:AK94,"工")+COUNTIF(G94:AK94,"休")+COUNTIFS(G94:AK94,"外",G95:AK95,"作")+COUNTIFS(G94:AK94,"外",G95:AK95,"天")+COUNTIFS(G94:AK94,"外",G95:AK95,"閉")</f>
        <v>0</v>
      </c>
      <c r="AQ92" s="96"/>
      <c r="AU92" s="42"/>
      <c r="AV92" s="45">
        <f>EDATE(AV88,1)</f>
        <v>46023</v>
      </c>
      <c r="AW92" s="45">
        <f>AV92+1</f>
        <v>46024</v>
      </c>
      <c r="AX92" s="45">
        <f t="shared" ref="AX92:BZ92" si="125">AW92+1</f>
        <v>46025</v>
      </c>
      <c r="AY92" s="45">
        <f t="shared" si="125"/>
        <v>46026</v>
      </c>
      <c r="AZ92" s="45">
        <f t="shared" si="125"/>
        <v>46027</v>
      </c>
      <c r="BA92" s="45">
        <f t="shared" si="125"/>
        <v>46028</v>
      </c>
      <c r="BB92" s="45">
        <f t="shared" si="125"/>
        <v>46029</v>
      </c>
      <c r="BC92" s="45">
        <f t="shared" si="125"/>
        <v>46030</v>
      </c>
      <c r="BD92" s="45">
        <f t="shared" si="125"/>
        <v>46031</v>
      </c>
      <c r="BE92" s="45">
        <f t="shared" si="125"/>
        <v>46032</v>
      </c>
      <c r="BF92" s="45">
        <f t="shared" si="125"/>
        <v>46033</v>
      </c>
      <c r="BG92" s="45">
        <f t="shared" si="125"/>
        <v>46034</v>
      </c>
      <c r="BH92" s="45">
        <f t="shared" si="125"/>
        <v>46035</v>
      </c>
      <c r="BI92" s="45">
        <f t="shared" si="125"/>
        <v>46036</v>
      </c>
      <c r="BJ92" s="45">
        <f t="shared" si="125"/>
        <v>46037</v>
      </c>
      <c r="BK92" s="45">
        <f t="shared" si="125"/>
        <v>46038</v>
      </c>
      <c r="BL92" s="45">
        <f t="shared" si="125"/>
        <v>46039</v>
      </c>
      <c r="BM92" s="45">
        <f t="shared" si="125"/>
        <v>46040</v>
      </c>
      <c r="BN92" s="45">
        <f t="shared" si="125"/>
        <v>46041</v>
      </c>
      <c r="BO92" s="45">
        <f t="shared" si="125"/>
        <v>46042</v>
      </c>
      <c r="BP92" s="45">
        <f t="shared" si="125"/>
        <v>46043</v>
      </c>
      <c r="BQ92" s="45">
        <f t="shared" si="125"/>
        <v>46044</v>
      </c>
      <c r="BR92" s="45">
        <f t="shared" si="125"/>
        <v>46045</v>
      </c>
      <c r="BS92" s="45">
        <f t="shared" si="125"/>
        <v>46046</v>
      </c>
      <c r="BT92" s="45">
        <f t="shared" si="125"/>
        <v>46047</v>
      </c>
      <c r="BU92" s="45">
        <f t="shared" si="125"/>
        <v>46048</v>
      </c>
      <c r="BV92" s="45">
        <f t="shared" si="125"/>
        <v>46049</v>
      </c>
      <c r="BW92" s="45">
        <f t="shared" si="125"/>
        <v>46050</v>
      </c>
      <c r="BX92" s="45">
        <f t="shared" si="125"/>
        <v>46051</v>
      </c>
      <c r="BY92" s="45">
        <f t="shared" si="125"/>
        <v>46052</v>
      </c>
      <c r="BZ92" s="45">
        <f t="shared" si="125"/>
        <v>46053</v>
      </c>
    </row>
    <row r="93" spans="1:78" ht="20.25" customHeight="1" x14ac:dyDescent="0.15">
      <c r="A93" s="76"/>
      <c r="B93" s="77"/>
      <c r="C93" s="78"/>
      <c r="D93" s="81" t="s">
        <v>6</v>
      </c>
      <c r="E93" s="82"/>
      <c r="F93" s="83"/>
      <c r="G93" s="43">
        <f>IF(G92="","",WEEKDAY(AV92))</f>
        <v>5</v>
      </c>
      <c r="H93" s="43">
        <f t="shared" ref="H93:AK93" si="126">IF(H92="","",WEEKDAY(AW92))</f>
        <v>6</v>
      </c>
      <c r="I93" s="43">
        <f t="shared" si="126"/>
        <v>7</v>
      </c>
      <c r="J93" s="43">
        <f t="shared" si="126"/>
        <v>1</v>
      </c>
      <c r="K93" s="43">
        <f t="shared" si="126"/>
        <v>2</v>
      </c>
      <c r="L93" s="47">
        <f t="shared" si="126"/>
        <v>3</v>
      </c>
      <c r="M93" s="47">
        <f t="shared" si="126"/>
        <v>4</v>
      </c>
      <c r="N93" s="43">
        <f t="shared" si="126"/>
        <v>5</v>
      </c>
      <c r="O93" s="43">
        <f t="shared" si="126"/>
        <v>6</v>
      </c>
      <c r="P93" s="43">
        <f t="shared" si="126"/>
        <v>7</v>
      </c>
      <c r="Q93" s="43">
        <f t="shared" si="126"/>
        <v>1</v>
      </c>
      <c r="R93" s="43">
        <f t="shared" si="126"/>
        <v>2</v>
      </c>
      <c r="S93" s="47">
        <f t="shared" si="126"/>
        <v>3</v>
      </c>
      <c r="T93" s="47">
        <f t="shared" si="126"/>
        <v>4</v>
      </c>
      <c r="U93" s="43">
        <f t="shared" si="126"/>
        <v>5</v>
      </c>
      <c r="V93" s="43">
        <f t="shared" si="126"/>
        <v>6</v>
      </c>
      <c r="W93" s="43">
        <f t="shared" si="126"/>
        <v>7</v>
      </c>
      <c r="X93" s="43">
        <f t="shared" si="126"/>
        <v>1</v>
      </c>
      <c r="Y93" s="43">
        <f t="shared" si="126"/>
        <v>2</v>
      </c>
      <c r="Z93" s="47">
        <f t="shared" si="126"/>
        <v>3</v>
      </c>
      <c r="AA93" s="47">
        <f t="shared" si="126"/>
        <v>4</v>
      </c>
      <c r="AB93" s="43">
        <f t="shared" si="126"/>
        <v>5</v>
      </c>
      <c r="AC93" s="43">
        <f t="shared" si="126"/>
        <v>6</v>
      </c>
      <c r="AD93" s="43">
        <f t="shared" si="126"/>
        <v>7</v>
      </c>
      <c r="AE93" s="43">
        <f t="shared" si="126"/>
        <v>1</v>
      </c>
      <c r="AF93" s="43">
        <f t="shared" si="126"/>
        <v>2</v>
      </c>
      <c r="AG93" s="47">
        <f t="shared" si="126"/>
        <v>3</v>
      </c>
      <c r="AH93" s="47">
        <f t="shared" si="126"/>
        <v>4</v>
      </c>
      <c r="AI93" s="47">
        <f t="shared" si="126"/>
        <v>5</v>
      </c>
      <c r="AJ93" s="43">
        <f t="shared" si="126"/>
        <v>6</v>
      </c>
      <c r="AK93" s="46">
        <f t="shared" si="126"/>
        <v>7</v>
      </c>
      <c r="AL93" s="88" t="s">
        <v>8</v>
      </c>
      <c r="AM93" s="89"/>
      <c r="AN93" s="89"/>
      <c r="AO93" s="89"/>
      <c r="AP93" s="90">
        <f t="shared" ref="AP93" si="127">COUNTIF(G95:AK95,"閉")+COUNTIF(G95:AK95,"天")</f>
        <v>0</v>
      </c>
      <c r="AQ93" s="91"/>
      <c r="AV93">
        <f>WEEKDAY(AV92)</f>
        <v>5</v>
      </c>
      <c r="AW93">
        <f>WEEKDAY(AW92)</f>
        <v>6</v>
      </c>
      <c r="AX93">
        <f t="shared" ref="AX93:BZ93" si="128">WEEKDAY(AX92)</f>
        <v>7</v>
      </c>
      <c r="AY93">
        <f t="shared" si="128"/>
        <v>1</v>
      </c>
      <c r="AZ93">
        <f t="shared" si="128"/>
        <v>2</v>
      </c>
      <c r="BA93">
        <f t="shared" si="128"/>
        <v>3</v>
      </c>
      <c r="BB93">
        <f t="shared" si="128"/>
        <v>4</v>
      </c>
      <c r="BC93">
        <f t="shared" si="128"/>
        <v>5</v>
      </c>
      <c r="BD93">
        <f t="shared" si="128"/>
        <v>6</v>
      </c>
      <c r="BE93">
        <f t="shared" si="128"/>
        <v>7</v>
      </c>
      <c r="BF93">
        <f t="shared" si="128"/>
        <v>1</v>
      </c>
      <c r="BG93">
        <f t="shared" si="128"/>
        <v>2</v>
      </c>
      <c r="BH93">
        <f t="shared" si="128"/>
        <v>3</v>
      </c>
      <c r="BI93">
        <f t="shared" si="128"/>
        <v>4</v>
      </c>
      <c r="BJ93">
        <f t="shared" si="128"/>
        <v>5</v>
      </c>
      <c r="BK93">
        <f t="shared" si="128"/>
        <v>6</v>
      </c>
      <c r="BL93">
        <f t="shared" si="128"/>
        <v>7</v>
      </c>
      <c r="BM93">
        <f t="shared" si="128"/>
        <v>1</v>
      </c>
      <c r="BN93">
        <f t="shared" si="128"/>
        <v>2</v>
      </c>
      <c r="BO93">
        <f t="shared" si="128"/>
        <v>3</v>
      </c>
      <c r="BP93">
        <f t="shared" si="128"/>
        <v>4</v>
      </c>
      <c r="BQ93">
        <f t="shared" si="128"/>
        <v>5</v>
      </c>
      <c r="BR93">
        <f t="shared" si="128"/>
        <v>6</v>
      </c>
      <c r="BS93">
        <f t="shared" si="128"/>
        <v>7</v>
      </c>
      <c r="BT93">
        <f t="shared" si="128"/>
        <v>1</v>
      </c>
      <c r="BU93">
        <f t="shared" si="128"/>
        <v>2</v>
      </c>
      <c r="BV93">
        <f t="shared" si="128"/>
        <v>3</v>
      </c>
      <c r="BW93">
        <f t="shared" si="128"/>
        <v>4</v>
      </c>
      <c r="BX93">
        <f t="shared" si="128"/>
        <v>5</v>
      </c>
      <c r="BY93">
        <f t="shared" si="128"/>
        <v>6</v>
      </c>
      <c r="BZ93">
        <f t="shared" si="128"/>
        <v>7</v>
      </c>
    </row>
    <row r="94" spans="1:78" ht="20.25" customHeight="1" x14ac:dyDescent="0.15">
      <c r="A94" s="49"/>
      <c r="B94" s="52" t="s">
        <v>42</v>
      </c>
      <c r="C94" s="50" t="str">
        <f>IFERROR(IF(AP94&lt;($Y$157/100),"×","○"),"")</f>
        <v/>
      </c>
      <c r="D94" s="81" t="s">
        <v>24</v>
      </c>
      <c r="E94" s="82"/>
      <c r="F94" s="83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88" t="s">
        <v>21</v>
      </c>
      <c r="AM94" s="89"/>
      <c r="AN94" s="89"/>
      <c r="AO94" s="89"/>
      <c r="AP94" s="79" t="e">
        <f t="shared" ref="AP94" si="129">AP93/AP92</f>
        <v>#DIV/0!</v>
      </c>
      <c r="AQ94" s="80"/>
      <c r="AR94">
        <f>IF(C94="×",1,0)</f>
        <v>0</v>
      </c>
    </row>
    <row r="95" spans="1:78" ht="20.25" customHeight="1" thickBot="1" x14ac:dyDescent="0.2">
      <c r="A95" s="54"/>
      <c r="B95" s="53" t="s">
        <v>43</v>
      </c>
      <c r="C95" s="51" t="str">
        <f>IF(AP95=0,"",IF(AP93&lt;AP95,"×","○"))</f>
        <v/>
      </c>
      <c r="D95" s="97" t="s">
        <v>25</v>
      </c>
      <c r="E95" s="98"/>
      <c r="F95" s="99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2"/>
      <c r="AL95" s="84" t="s">
        <v>33</v>
      </c>
      <c r="AM95" s="85"/>
      <c r="AN95" s="85"/>
      <c r="AO95" s="85"/>
      <c r="AP95" s="120">
        <f>COUNTIFS(G93:AK93,7,G95:AK95,"作")+COUNTIFS(G93:AK93,7,G95:AK95,"天")+COUNTIFS(G93:AK93,7,G95:AK95,"閉")+COUNTIFS(G93:AK93,1,G95:AK95,"作")+COUNTIFS(G93:AK93,1,G95:AK95,"天")+COUNTIFS(G93:AK93,1,G95:AK95,"閉")</f>
        <v>0</v>
      </c>
      <c r="AQ95" s="121"/>
      <c r="AR95">
        <f>IF(C95="×",1,0)</f>
        <v>0</v>
      </c>
      <c r="AS95">
        <f>IF(A92="","",IF(AR94=0,0,IF(AR95=0,0,1)))</f>
        <v>0</v>
      </c>
    </row>
    <row r="96" spans="1:78" ht="20.25" customHeight="1" x14ac:dyDescent="0.15">
      <c r="A96" s="73" t="str">
        <f>IF($E$5&lt;AV96,"",TEXT(EDATE($E$4,22),"ggge年m月"))</f>
        <v>令和8年2月</v>
      </c>
      <c r="B96" s="74"/>
      <c r="C96" s="75"/>
      <c r="D96" s="92" t="s">
        <v>7</v>
      </c>
      <c r="E96" s="93"/>
      <c r="F96" s="94"/>
      <c r="G96" s="5">
        <f>IF($E$4&gt;AV96,"",IF($E$5&lt;AV96,"",DAY(AV96)))</f>
        <v>1</v>
      </c>
      <c r="H96" s="5">
        <f>IF($E$4&gt;AW96,"",IF($E$5&lt;AW96,"",DAY(AW96)))</f>
        <v>2</v>
      </c>
      <c r="I96" s="5">
        <f t="shared" ref="I96:AH96" si="130">IF($E$4&gt;AX96,"",IF($E$5&lt;AX96,"",DAY(AX96)))</f>
        <v>3</v>
      </c>
      <c r="J96" s="5">
        <f t="shared" si="130"/>
        <v>4</v>
      </c>
      <c r="K96" s="5">
        <f t="shared" si="130"/>
        <v>5</v>
      </c>
      <c r="L96" s="41">
        <f t="shared" si="130"/>
        <v>6</v>
      </c>
      <c r="M96" s="41">
        <f t="shared" si="130"/>
        <v>7</v>
      </c>
      <c r="N96" s="16">
        <f t="shared" si="130"/>
        <v>8</v>
      </c>
      <c r="O96" s="16">
        <f t="shared" si="130"/>
        <v>9</v>
      </c>
      <c r="P96" s="16">
        <f t="shared" si="130"/>
        <v>10</v>
      </c>
      <c r="Q96" s="16">
        <f t="shared" si="130"/>
        <v>11</v>
      </c>
      <c r="R96" s="16">
        <f t="shared" si="130"/>
        <v>12</v>
      </c>
      <c r="S96" s="41">
        <f t="shared" si="130"/>
        <v>13</v>
      </c>
      <c r="T96" s="41">
        <f t="shared" si="130"/>
        <v>14</v>
      </c>
      <c r="U96" s="16">
        <f t="shared" si="130"/>
        <v>15</v>
      </c>
      <c r="V96" s="16">
        <f t="shared" si="130"/>
        <v>16</v>
      </c>
      <c r="W96" s="16">
        <f t="shared" si="130"/>
        <v>17</v>
      </c>
      <c r="X96" s="16">
        <f t="shared" si="130"/>
        <v>18</v>
      </c>
      <c r="Y96" s="16">
        <f t="shared" si="130"/>
        <v>19</v>
      </c>
      <c r="Z96" s="41">
        <f t="shared" si="130"/>
        <v>20</v>
      </c>
      <c r="AA96" s="41">
        <f t="shared" si="130"/>
        <v>21</v>
      </c>
      <c r="AB96" s="16">
        <f t="shared" si="130"/>
        <v>22</v>
      </c>
      <c r="AC96" s="16">
        <f t="shared" si="130"/>
        <v>23</v>
      </c>
      <c r="AD96" s="16">
        <f t="shared" si="130"/>
        <v>24</v>
      </c>
      <c r="AE96" s="16">
        <f t="shared" si="130"/>
        <v>25</v>
      </c>
      <c r="AF96" s="16">
        <f t="shared" si="130"/>
        <v>26</v>
      </c>
      <c r="AG96" s="41">
        <f t="shared" si="130"/>
        <v>27</v>
      </c>
      <c r="AH96" s="41">
        <f t="shared" si="130"/>
        <v>28</v>
      </c>
      <c r="AI96" s="41" t="str">
        <f>IF($E$4&gt;BX96,"",IF($E$5&lt;BX96,"",IF(MONTH(BW96)&lt;&gt;MONTH(BX96),"",DAY(BX96))))</f>
        <v/>
      </c>
      <c r="AJ96" s="5" t="str">
        <f>IF($E$4&gt;BY96,"",IF($E$5&lt;BY96,"",IF(MONTH(BW96)&lt;&gt;MONTH(BY96),"",DAY(BY96))))</f>
        <v/>
      </c>
      <c r="AK96" s="13" t="str">
        <f>IF($E$4&gt;BZ96,"",IF($E$5&lt;BZ96,"",IF(MONTH(BW96)&lt;&gt;MONTH(BZ96),"",DAY(BZ96))))</f>
        <v/>
      </c>
      <c r="AL96" s="88" t="s">
        <v>11</v>
      </c>
      <c r="AM96" s="89"/>
      <c r="AN96" s="89"/>
      <c r="AO96" s="89"/>
      <c r="AP96" s="95">
        <f>COUNTIF(G98:AK98,"工")+COUNTIF(G98:AK98,"休")+COUNTIFS(G98:AK98,"外",G99:AK99,"作")+COUNTIFS(G98:AK98,"外",G99:AK99,"天")+COUNTIFS(G98:AK98,"外",G99:AK99,"閉")</f>
        <v>0</v>
      </c>
      <c r="AQ96" s="96"/>
      <c r="AU96" s="42"/>
      <c r="AV96" s="45">
        <f>EDATE(AV92,1)</f>
        <v>46054</v>
      </c>
      <c r="AW96" s="45">
        <f>AV96+1</f>
        <v>46055</v>
      </c>
      <c r="AX96" s="45">
        <f t="shared" ref="AX96:BZ96" si="131">AW96+1</f>
        <v>46056</v>
      </c>
      <c r="AY96" s="45">
        <f t="shared" si="131"/>
        <v>46057</v>
      </c>
      <c r="AZ96" s="45">
        <f t="shared" si="131"/>
        <v>46058</v>
      </c>
      <c r="BA96" s="45">
        <f t="shared" si="131"/>
        <v>46059</v>
      </c>
      <c r="BB96" s="45">
        <f t="shared" si="131"/>
        <v>46060</v>
      </c>
      <c r="BC96" s="45">
        <f t="shared" si="131"/>
        <v>46061</v>
      </c>
      <c r="BD96" s="45">
        <f t="shared" si="131"/>
        <v>46062</v>
      </c>
      <c r="BE96" s="45">
        <f t="shared" si="131"/>
        <v>46063</v>
      </c>
      <c r="BF96" s="45">
        <f t="shared" si="131"/>
        <v>46064</v>
      </c>
      <c r="BG96" s="45">
        <f t="shared" si="131"/>
        <v>46065</v>
      </c>
      <c r="BH96" s="45">
        <f t="shared" si="131"/>
        <v>46066</v>
      </c>
      <c r="BI96" s="45">
        <f t="shared" si="131"/>
        <v>46067</v>
      </c>
      <c r="BJ96" s="45">
        <f t="shared" si="131"/>
        <v>46068</v>
      </c>
      <c r="BK96" s="45">
        <f t="shared" si="131"/>
        <v>46069</v>
      </c>
      <c r="BL96" s="45">
        <f t="shared" si="131"/>
        <v>46070</v>
      </c>
      <c r="BM96" s="45">
        <f t="shared" si="131"/>
        <v>46071</v>
      </c>
      <c r="BN96" s="45">
        <f t="shared" si="131"/>
        <v>46072</v>
      </c>
      <c r="BO96" s="45">
        <f t="shared" si="131"/>
        <v>46073</v>
      </c>
      <c r="BP96" s="45">
        <f t="shared" si="131"/>
        <v>46074</v>
      </c>
      <c r="BQ96" s="45">
        <f t="shared" si="131"/>
        <v>46075</v>
      </c>
      <c r="BR96" s="45">
        <f t="shared" si="131"/>
        <v>46076</v>
      </c>
      <c r="BS96" s="45">
        <f t="shared" si="131"/>
        <v>46077</v>
      </c>
      <c r="BT96" s="45">
        <f t="shared" si="131"/>
        <v>46078</v>
      </c>
      <c r="BU96" s="45">
        <f t="shared" si="131"/>
        <v>46079</v>
      </c>
      <c r="BV96" s="45">
        <f t="shared" si="131"/>
        <v>46080</v>
      </c>
      <c r="BW96" s="45">
        <f t="shared" si="131"/>
        <v>46081</v>
      </c>
      <c r="BX96" s="45">
        <f t="shared" si="131"/>
        <v>46082</v>
      </c>
      <c r="BY96" s="45">
        <f t="shared" si="131"/>
        <v>46083</v>
      </c>
      <c r="BZ96" s="45">
        <f t="shared" si="131"/>
        <v>46084</v>
      </c>
    </row>
    <row r="97" spans="1:78" ht="20.25" customHeight="1" x14ac:dyDescent="0.15">
      <c r="A97" s="76"/>
      <c r="B97" s="77"/>
      <c r="C97" s="78"/>
      <c r="D97" s="81" t="s">
        <v>6</v>
      </c>
      <c r="E97" s="82"/>
      <c r="F97" s="83"/>
      <c r="G97" s="43">
        <f>IF(G96="","",WEEKDAY(AV96))</f>
        <v>1</v>
      </c>
      <c r="H97" s="43">
        <f t="shared" ref="H97:AK97" si="132">IF(H96="","",WEEKDAY(AW96))</f>
        <v>2</v>
      </c>
      <c r="I97" s="43">
        <f t="shared" si="132"/>
        <v>3</v>
      </c>
      <c r="J97" s="43">
        <f t="shared" si="132"/>
        <v>4</v>
      </c>
      <c r="K97" s="43">
        <f t="shared" si="132"/>
        <v>5</v>
      </c>
      <c r="L97" s="47">
        <f t="shared" si="132"/>
        <v>6</v>
      </c>
      <c r="M97" s="47">
        <f t="shared" si="132"/>
        <v>7</v>
      </c>
      <c r="N97" s="43">
        <f t="shared" si="132"/>
        <v>1</v>
      </c>
      <c r="O97" s="43">
        <f t="shared" si="132"/>
        <v>2</v>
      </c>
      <c r="P97" s="43">
        <f t="shared" si="132"/>
        <v>3</v>
      </c>
      <c r="Q97" s="43">
        <f t="shared" si="132"/>
        <v>4</v>
      </c>
      <c r="R97" s="43">
        <f t="shared" si="132"/>
        <v>5</v>
      </c>
      <c r="S97" s="47">
        <f t="shared" si="132"/>
        <v>6</v>
      </c>
      <c r="T97" s="47">
        <f t="shared" si="132"/>
        <v>7</v>
      </c>
      <c r="U97" s="43">
        <f t="shared" si="132"/>
        <v>1</v>
      </c>
      <c r="V97" s="43">
        <f t="shared" si="132"/>
        <v>2</v>
      </c>
      <c r="W97" s="43">
        <f t="shared" si="132"/>
        <v>3</v>
      </c>
      <c r="X97" s="43">
        <f t="shared" si="132"/>
        <v>4</v>
      </c>
      <c r="Y97" s="43">
        <f t="shared" si="132"/>
        <v>5</v>
      </c>
      <c r="Z97" s="47">
        <f t="shared" si="132"/>
        <v>6</v>
      </c>
      <c r="AA97" s="47">
        <f t="shared" si="132"/>
        <v>7</v>
      </c>
      <c r="AB97" s="43">
        <f t="shared" si="132"/>
        <v>1</v>
      </c>
      <c r="AC97" s="43">
        <f t="shared" si="132"/>
        <v>2</v>
      </c>
      <c r="AD97" s="43">
        <f t="shared" si="132"/>
        <v>3</v>
      </c>
      <c r="AE97" s="43">
        <f t="shared" si="132"/>
        <v>4</v>
      </c>
      <c r="AF97" s="43">
        <f t="shared" si="132"/>
        <v>5</v>
      </c>
      <c r="AG97" s="47">
        <f t="shared" si="132"/>
        <v>6</v>
      </c>
      <c r="AH97" s="47">
        <f t="shared" si="132"/>
        <v>7</v>
      </c>
      <c r="AI97" s="47" t="str">
        <f t="shared" si="132"/>
        <v/>
      </c>
      <c r="AJ97" s="43" t="str">
        <f t="shared" si="132"/>
        <v/>
      </c>
      <c r="AK97" s="46" t="str">
        <f t="shared" si="132"/>
        <v/>
      </c>
      <c r="AL97" s="88" t="s">
        <v>8</v>
      </c>
      <c r="AM97" s="89"/>
      <c r="AN97" s="89"/>
      <c r="AO97" s="89"/>
      <c r="AP97" s="90">
        <f t="shared" ref="AP97" si="133">COUNTIF(G99:AK99,"閉")+COUNTIF(G99:AK99,"天")</f>
        <v>0</v>
      </c>
      <c r="AQ97" s="91"/>
      <c r="AV97">
        <f>WEEKDAY(AV96)</f>
        <v>1</v>
      </c>
      <c r="AW97">
        <f>WEEKDAY(AW96)</f>
        <v>2</v>
      </c>
      <c r="AX97">
        <f t="shared" ref="AX97:BZ97" si="134">WEEKDAY(AX96)</f>
        <v>3</v>
      </c>
      <c r="AY97">
        <f t="shared" si="134"/>
        <v>4</v>
      </c>
      <c r="AZ97">
        <f t="shared" si="134"/>
        <v>5</v>
      </c>
      <c r="BA97">
        <f t="shared" si="134"/>
        <v>6</v>
      </c>
      <c r="BB97">
        <f t="shared" si="134"/>
        <v>7</v>
      </c>
      <c r="BC97">
        <f t="shared" si="134"/>
        <v>1</v>
      </c>
      <c r="BD97">
        <f t="shared" si="134"/>
        <v>2</v>
      </c>
      <c r="BE97">
        <f t="shared" si="134"/>
        <v>3</v>
      </c>
      <c r="BF97">
        <f t="shared" si="134"/>
        <v>4</v>
      </c>
      <c r="BG97">
        <f t="shared" si="134"/>
        <v>5</v>
      </c>
      <c r="BH97">
        <f t="shared" si="134"/>
        <v>6</v>
      </c>
      <c r="BI97">
        <f t="shared" si="134"/>
        <v>7</v>
      </c>
      <c r="BJ97">
        <f t="shared" si="134"/>
        <v>1</v>
      </c>
      <c r="BK97">
        <f t="shared" si="134"/>
        <v>2</v>
      </c>
      <c r="BL97">
        <f t="shared" si="134"/>
        <v>3</v>
      </c>
      <c r="BM97">
        <f t="shared" si="134"/>
        <v>4</v>
      </c>
      <c r="BN97">
        <f t="shared" si="134"/>
        <v>5</v>
      </c>
      <c r="BO97">
        <f t="shared" si="134"/>
        <v>6</v>
      </c>
      <c r="BP97">
        <f t="shared" si="134"/>
        <v>7</v>
      </c>
      <c r="BQ97">
        <f t="shared" si="134"/>
        <v>1</v>
      </c>
      <c r="BR97">
        <f t="shared" si="134"/>
        <v>2</v>
      </c>
      <c r="BS97">
        <f t="shared" si="134"/>
        <v>3</v>
      </c>
      <c r="BT97">
        <f t="shared" si="134"/>
        <v>4</v>
      </c>
      <c r="BU97">
        <f t="shared" si="134"/>
        <v>5</v>
      </c>
      <c r="BV97">
        <f t="shared" si="134"/>
        <v>6</v>
      </c>
      <c r="BW97">
        <f t="shared" si="134"/>
        <v>7</v>
      </c>
      <c r="BX97">
        <f t="shared" si="134"/>
        <v>1</v>
      </c>
      <c r="BY97">
        <f t="shared" si="134"/>
        <v>2</v>
      </c>
      <c r="BZ97">
        <f t="shared" si="134"/>
        <v>3</v>
      </c>
    </row>
    <row r="98" spans="1:78" ht="20.25" customHeight="1" x14ac:dyDescent="0.15">
      <c r="A98" s="49"/>
      <c r="B98" s="52" t="s">
        <v>42</v>
      </c>
      <c r="C98" s="50" t="str">
        <f>IFERROR(IF(AP98&lt;($Y$157/100),"×","○"),"")</f>
        <v/>
      </c>
      <c r="D98" s="81" t="s">
        <v>24</v>
      </c>
      <c r="E98" s="82"/>
      <c r="F98" s="83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88" t="s">
        <v>21</v>
      </c>
      <c r="AM98" s="89"/>
      <c r="AN98" s="89"/>
      <c r="AO98" s="89"/>
      <c r="AP98" s="79" t="e">
        <f t="shared" ref="AP98" si="135">AP97/AP96</f>
        <v>#DIV/0!</v>
      </c>
      <c r="AQ98" s="80"/>
      <c r="AR98">
        <f>IF(C98="×",1,0)</f>
        <v>0</v>
      </c>
    </row>
    <row r="99" spans="1:78" ht="20.25" customHeight="1" thickBot="1" x14ac:dyDescent="0.2">
      <c r="A99" s="54"/>
      <c r="B99" s="53" t="s">
        <v>43</v>
      </c>
      <c r="C99" s="51" t="str">
        <f>IF(AP99=0,"",IF(AP97&lt;AP99,"×","○"))</f>
        <v/>
      </c>
      <c r="D99" s="97" t="s">
        <v>25</v>
      </c>
      <c r="E99" s="98"/>
      <c r="F99" s="99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2"/>
      <c r="AL99" s="84" t="s">
        <v>33</v>
      </c>
      <c r="AM99" s="85"/>
      <c r="AN99" s="85"/>
      <c r="AO99" s="85"/>
      <c r="AP99" s="120">
        <f>COUNTIFS(G97:AK97,7,G99:AK99,"作")+COUNTIFS(G97:AK97,7,G99:AK99,"天")+COUNTIFS(G97:AK97,7,G99:AK99,"閉")+COUNTIFS(G97:AK97,1,G99:AK99,"作")+COUNTIFS(G97:AK97,1,G99:AK99,"天")+COUNTIFS(G97:AK97,1,G99:AK99,"閉")</f>
        <v>0</v>
      </c>
      <c r="AQ99" s="121"/>
      <c r="AR99">
        <f>IF(C99="×",1,0)</f>
        <v>0</v>
      </c>
      <c r="AS99">
        <f>IF(A96="","",IF(AR98=0,0,IF(AR99=0,0,1)))</f>
        <v>0</v>
      </c>
    </row>
    <row r="100" spans="1:78" ht="20.25" customHeight="1" x14ac:dyDescent="0.15">
      <c r="A100" s="73" t="str">
        <f>IF($E$5&lt;AV100,"",TEXT(EDATE($E$4,23),"ggge年m月"))</f>
        <v>令和8年3月</v>
      </c>
      <c r="B100" s="74"/>
      <c r="C100" s="75"/>
      <c r="D100" s="92" t="s">
        <v>7</v>
      </c>
      <c r="E100" s="93"/>
      <c r="F100" s="94"/>
      <c r="G100" s="5">
        <f>IF($E$4&gt;AV100,"",IF($E$5&lt;AV100,"",DAY(AV100)))</f>
        <v>1</v>
      </c>
      <c r="H100" s="5">
        <f>IF($E$4&gt;AW100,"",IF($E$5&lt;AW100,"",DAY(AW100)))</f>
        <v>2</v>
      </c>
      <c r="I100" s="5">
        <f t="shared" ref="I100:AH100" si="136">IF($E$4&gt;AX100,"",IF($E$5&lt;AX100,"",DAY(AX100)))</f>
        <v>3</v>
      </c>
      <c r="J100" s="5">
        <f t="shared" si="136"/>
        <v>4</v>
      </c>
      <c r="K100" s="5">
        <f t="shared" si="136"/>
        <v>5</v>
      </c>
      <c r="L100" s="41">
        <f t="shared" si="136"/>
        <v>6</v>
      </c>
      <c r="M100" s="41">
        <f t="shared" si="136"/>
        <v>7</v>
      </c>
      <c r="N100" s="16">
        <f t="shared" si="136"/>
        <v>8</v>
      </c>
      <c r="O100" s="16">
        <f t="shared" si="136"/>
        <v>9</v>
      </c>
      <c r="P100" s="16">
        <f t="shared" si="136"/>
        <v>10</v>
      </c>
      <c r="Q100" s="16">
        <f t="shared" si="136"/>
        <v>11</v>
      </c>
      <c r="R100" s="16">
        <f t="shared" si="136"/>
        <v>12</v>
      </c>
      <c r="S100" s="41">
        <f t="shared" si="136"/>
        <v>13</v>
      </c>
      <c r="T100" s="41">
        <f t="shared" si="136"/>
        <v>14</v>
      </c>
      <c r="U100" s="16">
        <f t="shared" si="136"/>
        <v>15</v>
      </c>
      <c r="V100" s="16">
        <f t="shared" si="136"/>
        <v>16</v>
      </c>
      <c r="W100" s="16">
        <f t="shared" si="136"/>
        <v>17</v>
      </c>
      <c r="X100" s="16">
        <f t="shared" si="136"/>
        <v>18</v>
      </c>
      <c r="Y100" s="16">
        <f t="shared" si="136"/>
        <v>19</v>
      </c>
      <c r="Z100" s="41">
        <f t="shared" si="136"/>
        <v>20</v>
      </c>
      <c r="AA100" s="41">
        <f t="shared" si="136"/>
        <v>21</v>
      </c>
      <c r="AB100" s="16">
        <f t="shared" si="136"/>
        <v>22</v>
      </c>
      <c r="AC100" s="16">
        <f t="shared" si="136"/>
        <v>23</v>
      </c>
      <c r="AD100" s="16">
        <f t="shared" si="136"/>
        <v>24</v>
      </c>
      <c r="AE100" s="16">
        <f t="shared" si="136"/>
        <v>25</v>
      </c>
      <c r="AF100" s="16">
        <f t="shared" si="136"/>
        <v>26</v>
      </c>
      <c r="AG100" s="41">
        <f t="shared" si="136"/>
        <v>27</v>
      </c>
      <c r="AH100" s="41">
        <f t="shared" si="136"/>
        <v>28</v>
      </c>
      <c r="AI100" s="41">
        <f>IF($E$4&gt;BX100,"",IF($E$5&lt;BX100,"",IF(MONTH(BW100)&lt;&gt;MONTH(BX100),"",DAY(BX100))))</f>
        <v>29</v>
      </c>
      <c r="AJ100" s="5">
        <f>IF($E$4&gt;BY100,"",IF($E$5&lt;BY100,"",IF(MONTH(BW100)&lt;&gt;MONTH(BY100),"",DAY(BY100))))</f>
        <v>30</v>
      </c>
      <c r="AK100" s="13">
        <f>IF($E$4&gt;BZ100,"",IF($E$5&lt;BZ100,"",IF(MONTH(BW100)&lt;&gt;MONTH(BZ100),"",DAY(BZ100))))</f>
        <v>31</v>
      </c>
      <c r="AL100" s="88" t="s">
        <v>11</v>
      </c>
      <c r="AM100" s="89"/>
      <c r="AN100" s="89"/>
      <c r="AO100" s="89"/>
      <c r="AP100" s="95">
        <f>COUNTIF(G102:AK102,"工")+COUNTIF(G102:AK102,"休")+COUNTIFS(G102:AK102,"外",G103:AK103,"作")+COUNTIFS(G102:AK102,"外",G103:AK103,"天")+COUNTIFS(G102:AK102,"外",G103:AK103,"閉")</f>
        <v>0</v>
      </c>
      <c r="AQ100" s="96"/>
      <c r="AU100" s="42"/>
      <c r="AV100" s="45">
        <f>EDATE(AV96,1)</f>
        <v>46082</v>
      </c>
      <c r="AW100" s="45">
        <f>AV100+1</f>
        <v>46083</v>
      </c>
      <c r="AX100" s="45">
        <f t="shared" ref="AX100:BZ100" si="137">AW100+1</f>
        <v>46084</v>
      </c>
      <c r="AY100" s="45">
        <f t="shared" si="137"/>
        <v>46085</v>
      </c>
      <c r="AZ100" s="45">
        <f t="shared" si="137"/>
        <v>46086</v>
      </c>
      <c r="BA100" s="45">
        <f t="shared" si="137"/>
        <v>46087</v>
      </c>
      <c r="BB100" s="45">
        <f t="shared" si="137"/>
        <v>46088</v>
      </c>
      <c r="BC100" s="45">
        <f t="shared" si="137"/>
        <v>46089</v>
      </c>
      <c r="BD100" s="45">
        <f t="shared" si="137"/>
        <v>46090</v>
      </c>
      <c r="BE100" s="45">
        <f t="shared" si="137"/>
        <v>46091</v>
      </c>
      <c r="BF100" s="45">
        <f t="shared" si="137"/>
        <v>46092</v>
      </c>
      <c r="BG100" s="45">
        <f t="shared" si="137"/>
        <v>46093</v>
      </c>
      <c r="BH100" s="45">
        <f t="shared" si="137"/>
        <v>46094</v>
      </c>
      <c r="BI100" s="45">
        <f t="shared" si="137"/>
        <v>46095</v>
      </c>
      <c r="BJ100" s="45">
        <f t="shared" si="137"/>
        <v>46096</v>
      </c>
      <c r="BK100" s="45">
        <f t="shared" si="137"/>
        <v>46097</v>
      </c>
      <c r="BL100" s="45">
        <f t="shared" si="137"/>
        <v>46098</v>
      </c>
      <c r="BM100" s="45">
        <f t="shared" si="137"/>
        <v>46099</v>
      </c>
      <c r="BN100" s="45">
        <f t="shared" si="137"/>
        <v>46100</v>
      </c>
      <c r="BO100" s="45">
        <f t="shared" si="137"/>
        <v>46101</v>
      </c>
      <c r="BP100" s="45">
        <f t="shared" si="137"/>
        <v>46102</v>
      </c>
      <c r="BQ100" s="45">
        <f t="shared" si="137"/>
        <v>46103</v>
      </c>
      <c r="BR100" s="45">
        <f t="shared" si="137"/>
        <v>46104</v>
      </c>
      <c r="BS100" s="45">
        <f t="shared" si="137"/>
        <v>46105</v>
      </c>
      <c r="BT100" s="45">
        <f t="shared" si="137"/>
        <v>46106</v>
      </c>
      <c r="BU100" s="45">
        <f t="shared" si="137"/>
        <v>46107</v>
      </c>
      <c r="BV100" s="45">
        <f t="shared" si="137"/>
        <v>46108</v>
      </c>
      <c r="BW100" s="45">
        <f t="shared" si="137"/>
        <v>46109</v>
      </c>
      <c r="BX100" s="45">
        <f t="shared" si="137"/>
        <v>46110</v>
      </c>
      <c r="BY100" s="45">
        <f t="shared" si="137"/>
        <v>46111</v>
      </c>
      <c r="BZ100" s="45">
        <f t="shared" si="137"/>
        <v>46112</v>
      </c>
    </row>
    <row r="101" spans="1:78" ht="20.25" customHeight="1" x14ac:dyDescent="0.15">
      <c r="A101" s="76"/>
      <c r="B101" s="77"/>
      <c r="C101" s="78"/>
      <c r="D101" s="81" t="s">
        <v>6</v>
      </c>
      <c r="E101" s="82"/>
      <c r="F101" s="83"/>
      <c r="G101" s="43">
        <f>IF(G100="","",WEEKDAY(AV100))</f>
        <v>1</v>
      </c>
      <c r="H101" s="43">
        <f t="shared" ref="H101:AK101" si="138">IF(H100="","",WEEKDAY(AW100))</f>
        <v>2</v>
      </c>
      <c r="I101" s="43">
        <f t="shared" si="138"/>
        <v>3</v>
      </c>
      <c r="J101" s="43">
        <f t="shared" si="138"/>
        <v>4</v>
      </c>
      <c r="K101" s="43">
        <f t="shared" si="138"/>
        <v>5</v>
      </c>
      <c r="L101" s="47">
        <f t="shared" si="138"/>
        <v>6</v>
      </c>
      <c r="M101" s="47">
        <f t="shared" si="138"/>
        <v>7</v>
      </c>
      <c r="N101" s="43">
        <f t="shared" si="138"/>
        <v>1</v>
      </c>
      <c r="O101" s="43">
        <f t="shared" si="138"/>
        <v>2</v>
      </c>
      <c r="P101" s="43">
        <f t="shared" si="138"/>
        <v>3</v>
      </c>
      <c r="Q101" s="43">
        <f t="shared" si="138"/>
        <v>4</v>
      </c>
      <c r="R101" s="43">
        <f t="shared" si="138"/>
        <v>5</v>
      </c>
      <c r="S101" s="47">
        <f t="shared" si="138"/>
        <v>6</v>
      </c>
      <c r="T101" s="47">
        <f t="shared" si="138"/>
        <v>7</v>
      </c>
      <c r="U101" s="43">
        <f t="shared" si="138"/>
        <v>1</v>
      </c>
      <c r="V101" s="43">
        <f t="shared" si="138"/>
        <v>2</v>
      </c>
      <c r="W101" s="43">
        <f t="shared" si="138"/>
        <v>3</v>
      </c>
      <c r="X101" s="43">
        <f t="shared" si="138"/>
        <v>4</v>
      </c>
      <c r="Y101" s="43">
        <f t="shared" si="138"/>
        <v>5</v>
      </c>
      <c r="Z101" s="47">
        <f t="shared" si="138"/>
        <v>6</v>
      </c>
      <c r="AA101" s="47">
        <f t="shared" si="138"/>
        <v>7</v>
      </c>
      <c r="AB101" s="43">
        <f t="shared" si="138"/>
        <v>1</v>
      </c>
      <c r="AC101" s="43">
        <f t="shared" si="138"/>
        <v>2</v>
      </c>
      <c r="AD101" s="43">
        <f t="shared" si="138"/>
        <v>3</v>
      </c>
      <c r="AE101" s="43">
        <f t="shared" si="138"/>
        <v>4</v>
      </c>
      <c r="AF101" s="43">
        <f t="shared" si="138"/>
        <v>5</v>
      </c>
      <c r="AG101" s="47">
        <f t="shared" si="138"/>
        <v>6</v>
      </c>
      <c r="AH101" s="47">
        <f t="shared" si="138"/>
        <v>7</v>
      </c>
      <c r="AI101" s="47">
        <f t="shared" si="138"/>
        <v>1</v>
      </c>
      <c r="AJ101" s="43">
        <f t="shared" si="138"/>
        <v>2</v>
      </c>
      <c r="AK101" s="46">
        <f t="shared" si="138"/>
        <v>3</v>
      </c>
      <c r="AL101" s="88" t="s">
        <v>8</v>
      </c>
      <c r="AM101" s="89"/>
      <c r="AN101" s="89"/>
      <c r="AO101" s="89"/>
      <c r="AP101" s="90">
        <f t="shared" ref="AP101" si="139">COUNTIF(G103:AK103,"閉")+COUNTIF(G103:AK103,"天")</f>
        <v>0</v>
      </c>
      <c r="AQ101" s="91"/>
      <c r="AV101">
        <f>WEEKDAY(AV100)</f>
        <v>1</v>
      </c>
      <c r="AW101">
        <f>WEEKDAY(AW100)</f>
        <v>2</v>
      </c>
      <c r="AX101">
        <f t="shared" ref="AX101:BZ101" si="140">WEEKDAY(AX100)</f>
        <v>3</v>
      </c>
      <c r="AY101">
        <f t="shared" si="140"/>
        <v>4</v>
      </c>
      <c r="AZ101">
        <f t="shared" si="140"/>
        <v>5</v>
      </c>
      <c r="BA101">
        <f t="shared" si="140"/>
        <v>6</v>
      </c>
      <c r="BB101">
        <f t="shared" si="140"/>
        <v>7</v>
      </c>
      <c r="BC101">
        <f t="shared" si="140"/>
        <v>1</v>
      </c>
      <c r="BD101">
        <f t="shared" si="140"/>
        <v>2</v>
      </c>
      <c r="BE101">
        <f t="shared" si="140"/>
        <v>3</v>
      </c>
      <c r="BF101">
        <f t="shared" si="140"/>
        <v>4</v>
      </c>
      <c r="BG101">
        <f t="shared" si="140"/>
        <v>5</v>
      </c>
      <c r="BH101">
        <f t="shared" si="140"/>
        <v>6</v>
      </c>
      <c r="BI101">
        <f t="shared" si="140"/>
        <v>7</v>
      </c>
      <c r="BJ101">
        <f t="shared" si="140"/>
        <v>1</v>
      </c>
      <c r="BK101">
        <f t="shared" si="140"/>
        <v>2</v>
      </c>
      <c r="BL101">
        <f t="shared" si="140"/>
        <v>3</v>
      </c>
      <c r="BM101">
        <f t="shared" si="140"/>
        <v>4</v>
      </c>
      <c r="BN101">
        <f t="shared" si="140"/>
        <v>5</v>
      </c>
      <c r="BO101">
        <f t="shared" si="140"/>
        <v>6</v>
      </c>
      <c r="BP101">
        <f t="shared" si="140"/>
        <v>7</v>
      </c>
      <c r="BQ101">
        <f t="shared" si="140"/>
        <v>1</v>
      </c>
      <c r="BR101">
        <f t="shared" si="140"/>
        <v>2</v>
      </c>
      <c r="BS101">
        <f t="shared" si="140"/>
        <v>3</v>
      </c>
      <c r="BT101">
        <f t="shared" si="140"/>
        <v>4</v>
      </c>
      <c r="BU101">
        <f t="shared" si="140"/>
        <v>5</v>
      </c>
      <c r="BV101">
        <f t="shared" si="140"/>
        <v>6</v>
      </c>
      <c r="BW101">
        <f t="shared" si="140"/>
        <v>7</v>
      </c>
      <c r="BX101">
        <f t="shared" si="140"/>
        <v>1</v>
      </c>
      <c r="BY101">
        <f t="shared" si="140"/>
        <v>2</v>
      </c>
      <c r="BZ101">
        <f t="shared" si="140"/>
        <v>3</v>
      </c>
    </row>
    <row r="102" spans="1:78" ht="20.25" customHeight="1" x14ac:dyDescent="0.15">
      <c r="A102" s="49"/>
      <c r="B102" s="52" t="s">
        <v>42</v>
      </c>
      <c r="C102" s="50" t="str">
        <f>IFERROR(IF(AP102&lt;($Y$157/100),"×","○"),"")</f>
        <v/>
      </c>
      <c r="D102" s="81" t="s">
        <v>24</v>
      </c>
      <c r="E102" s="82"/>
      <c r="F102" s="83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88" t="s">
        <v>21</v>
      </c>
      <c r="AM102" s="89"/>
      <c r="AN102" s="89"/>
      <c r="AO102" s="89"/>
      <c r="AP102" s="79" t="e">
        <f t="shared" ref="AP102" si="141">AP101/AP100</f>
        <v>#DIV/0!</v>
      </c>
      <c r="AQ102" s="80"/>
      <c r="AR102">
        <f>IF(C102="×",1,0)</f>
        <v>0</v>
      </c>
    </row>
    <row r="103" spans="1:78" ht="20.25" customHeight="1" thickBot="1" x14ac:dyDescent="0.2">
      <c r="A103" s="54"/>
      <c r="B103" s="53" t="s">
        <v>43</v>
      </c>
      <c r="C103" s="51" t="str">
        <f>IF(AP103=0,"",IF(AP101&lt;AP103,"×","○"))</f>
        <v/>
      </c>
      <c r="D103" s="97" t="s">
        <v>25</v>
      </c>
      <c r="E103" s="98"/>
      <c r="F103" s="99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2"/>
      <c r="AL103" s="84" t="s">
        <v>33</v>
      </c>
      <c r="AM103" s="85"/>
      <c r="AN103" s="85"/>
      <c r="AO103" s="85"/>
      <c r="AP103" s="120">
        <f>COUNTIFS(G101:AK101,7,G103:AK103,"作")+COUNTIFS(G101:AK101,7,G103:AK103,"天")+COUNTIFS(G101:AK101,7,G103:AK103,"閉")+COUNTIFS(G101:AK101,1,G103:AK103,"作")+COUNTIFS(G101:AK101,1,G103:AK103,"天")+COUNTIFS(G101:AK101,1,G103:AK103,"閉")</f>
        <v>0</v>
      </c>
      <c r="AQ103" s="121"/>
      <c r="AR103">
        <f>IF(C103="×",1,0)</f>
        <v>0</v>
      </c>
      <c r="AS103">
        <f>IF(A100="","",IF(AR102=0,0,IF(AR103=0,0,1)))</f>
        <v>0</v>
      </c>
    </row>
    <row r="104" spans="1:78" ht="20.25" customHeight="1" x14ac:dyDescent="0.15">
      <c r="A104" s="73" t="str">
        <f>IF($E$5&lt;AV104,"",TEXT(EDATE($E$4,24),"ggge年m月"))</f>
        <v>令和8年4月</v>
      </c>
      <c r="B104" s="74"/>
      <c r="C104" s="75"/>
      <c r="D104" s="92" t="s">
        <v>7</v>
      </c>
      <c r="E104" s="93"/>
      <c r="F104" s="94"/>
      <c r="G104" s="5">
        <f>IF($E$4&gt;AV104,"",IF($E$5&lt;AV104,"",DAY(AV104)))</f>
        <v>1</v>
      </c>
      <c r="H104" s="5">
        <f>IF($E$4&gt;AW104,"",IF($E$5&lt;AW104,"",DAY(AW104)))</f>
        <v>2</v>
      </c>
      <c r="I104" s="5">
        <f t="shared" ref="I104" si="142">IF($E$4&gt;AX104,"",IF($E$5&lt;AX104,"",DAY(AX104)))</f>
        <v>3</v>
      </c>
      <c r="J104" s="5">
        <f t="shared" ref="J104" si="143">IF($E$4&gt;AY104,"",IF($E$5&lt;AY104,"",DAY(AY104)))</f>
        <v>4</v>
      </c>
      <c r="K104" s="5">
        <f t="shared" ref="K104" si="144">IF($E$4&gt;AZ104,"",IF($E$5&lt;AZ104,"",DAY(AZ104)))</f>
        <v>5</v>
      </c>
      <c r="L104" s="41">
        <f t="shared" ref="L104" si="145">IF($E$4&gt;BA104,"",IF($E$5&lt;BA104,"",DAY(BA104)))</f>
        <v>6</v>
      </c>
      <c r="M104" s="41">
        <f t="shared" ref="M104" si="146">IF($E$4&gt;BB104,"",IF($E$5&lt;BB104,"",DAY(BB104)))</f>
        <v>7</v>
      </c>
      <c r="N104" s="16">
        <f t="shared" ref="N104" si="147">IF($E$4&gt;BC104,"",IF($E$5&lt;BC104,"",DAY(BC104)))</f>
        <v>8</v>
      </c>
      <c r="O104" s="16">
        <f t="shared" ref="O104" si="148">IF($E$4&gt;BD104,"",IF($E$5&lt;BD104,"",DAY(BD104)))</f>
        <v>9</v>
      </c>
      <c r="P104" s="16">
        <f t="shared" ref="P104" si="149">IF($E$4&gt;BE104,"",IF($E$5&lt;BE104,"",DAY(BE104)))</f>
        <v>10</v>
      </c>
      <c r="Q104" s="16">
        <f t="shared" ref="Q104" si="150">IF($E$4&gt;BF104,"",IF($E$5&lt;BF104,"",DAY(BF104)))</f>
        <v>11</v>
      </c>
      <c r="R104" s="16">
        <f t="shared" ref="R104" si="151">IF($E$4&gt;BG104,"",IF($E$5&lt;BG104,"",DAY(BG104)))</f>
        <v>12</v>
      </c>
      <c r="S104" s="41">
        <f t="shared" ref="S104" si="152">IF($E$4&gt;BH104,"",IF($E$5&lt;BH104,"",DAY(BH104)))</f>
        <v>13</v>
      </c>
      <c r="T104" s="41">
        <f t="shared" ref="T104" si="153">IF($E$4&gt;BI104,"",IF($E$5&lt;BI104,"",DAY(BI104)))</f>
        <v>14</v>
      </c>
      <c r="U104" s="16">
        <f t="shared" ref="U104" si="154">IF($E$4&gt;BJ104,"",IF($E$5&lt;BJ104,"",DAY(BJ104)))</f>
        <v>15</v>
      </c>
      <c r="V104" s="16">
        <f t="shared" ref="V104" si="155">IF($E$4&gt;BK104,"",IF($E$5&lt;BK104,"",DAY(BK104)))</f>
        <v>16</v>
      </c>
      <c r="W104" s="16">
        <f t="shared" ref="W104" si="156">IF($E$4&gt;BL104,"",IF($E$5&lt;BL104,"",DAY(BL104)))</f>
        <v>17</v>
      </c>
      <c r="X104" s="16">
        <f t="shared" ref="X104" si="157">IF($E$4&gt;BM104,"",IF($E$5&lt;BM104,"",DAY(BM104)))</f>
        <v>18</v>
      </c>
      <c r="Y104" s="16">
        <f t="shared" ref="Y104" si="158">IF($E$4&gt;BN104,"",IF($E$5&lt;BN104,"",DAY(BN104)))</f>
        <v>19</v>
      </c>
      <c r="Z104" s="41">
        <f t="shared" ref="Z104" si="159">IF($E$4&gt;BO104,"",IF($E$5&lt;BO104,"",DAY(BO104)))</f>
        <v>20</v>
      </c>
      <c r="AA104" s="41">
        <f t="shared" ref="AA104" si="160">IF($E$4&gt;BP104,"",IF($E$5&lt;BP104,"",DAY(BP104)))</f>
        <v>21</v>
      </c>
      <c r="AB104" s="16">
        <f t="shared" ref="AB104" si="161">IF($E$4&gt;BQ104,"",IF($E$5&lt;BQ104,"",DAY(BQ104)))</f>
        <v>22</v>
      </c>
      <c r="AC104" s="16">
        <f t="shared" ref="AC104" si="162">IF($E$4&gt;BR104,"",IF($E$5&lt;BR104,"",DAY(BR104)))</f>
        <v>23</v>
      </c>
      <c r="AD104" s="16">
        <f t="shared" ref="AD104" si="163">IF($E$4&gt;BS104,"",IF($E$5&lt;BS104,"",DAY(BS104)))</f>
        <v>24</v>
      </c>
      <c r="AE104" s="16">
        <f t="shared" ref="AE104" si="164">IF($E$4&gt;BT104,"",IF($E$5&lt;BT104,"",DAY(BT104)))</f>
        <v>25</v>
      </c>
      <c r="AF104" s="16">
        <f t="shared" ref="AF104" si="165">IF($E$4&gt;BU104,"",IF($E$5&lt;BU104,"",DAY(BU104)))</f>
        <v>26</v>
      </c>
      <c r="AG104" s="41">
        <f t="shared" ref="AG104" si="166">IF($E$4&gt;BV104,"",IF($E$5&lt;BV104,"",DAY(BV104)))</f>
        <v>27</v>
      </c>
      <c r="AH104" s="41">
        <f t="shared" ref="AH104" si="167">IF($E$4&gt;BW104,"",IF($E$5&lt;BW104,"",DAY(BW104)))</f>
        <v>28</v>
      </c>
      <c r="AI104" s="41">
        <f>IF($E$4&gt;BX104,"",IF($E$5&lt;BX104,"",IF(MONTH(BW104)&lt;&gt;MONTH(BX104),"",DAY(BX104))))</f>
        <v>29</v>
      </c>
      <c r="AJ104" s="5">
        <f>IF($E$4&gt;BY104,"",IF($E$5&lt;BY104,"",IF(MONTH(BW104)&lt;&gt;MONTH(BY104),"",DAY(BY104))))</f>
        <v>30</v>
      </c>
      <c r="AK104" s="13" t="str">
        <f>IF($E$4&gt;BZ104,"",IF($E$5&lt;BZ104,"",IF(MONTH(BW104)&lt;&gt;MONTH(BZ104),"",DAY(BZ104))))</f>
        <v/>
      </c>
      <c r="AL104" s="88" t="s">
        <v>11</v>
      </c>
      <c r="AM104" s="89"/>
      <c r="AN104" s="89"/>
      <c r="AO104" s="89"/>
      <c r="AP104" s="95">
        <f>COUNTIF(G106:AK106,"工")+COUNTIF(G106:AK106,"休")+COUNTIFS(G106:AK106,"外",G107:AK107,"作")+COUNTIFS(G106:AK106,"外",G107:AK107,"天")+COUNTIFS(G106:AK106,"外",G107:AK107,"閉")</f>
        <v>0</v>
      </c>
      <c r="AQ104" s="96"/>
      <c r="AU104" s="42"/>
      <c r="AV104" s="45">
        <f>EDATE(AV100,1)</f>
        <v>46113</v>
      </c>
      <c r="AW104" s="45">
        <f>AV104+1</f>
        <v>46114</v>
      </c>
      <c r="AX104" s="45">
        <f t="shared" ref="AX104" si="168">AW104+1</f>
        <v>46115</v>
      </c>
      <c r="AY104" s="45">
        <f t="shared" ref="AY104" si="169">AX104+1</f>
        <v>46116</v>
      </c>
      <c r="AZ104" s="45">
        <f t="shared" ref="AZ104" si="170">AY104+1</f>
        <v>46117</v>
      </c>
      <c r="BA104" s="45">
        <f t="shared" ref="BA104" si="171">AZ104+1</f>
        <v>46118</v>
      </c>
      <c r="BB104" s="45">
        <f t="shared" ref="BB104" si="172">BA104+1</f>
        <v>46119</v>
      </c>
      <c r="BC104" s="45">
        <f t="shared" ref="BC104" si="173">BB104+1</f>
        <v>46120</v>
      </c>
      <c r="BD104" s="45">
        <f t="shared" ref="BD104" si="174">BC104+1</f>
        <v>46121</v>
      </c>
      <c r="BE104" s="45">
        <f t="shared" ref="BE104" si="175">BD104+1</f>
        <v>46122</v>
      </c>
      <c r="BF104" s="45">
        <f t="shared" ref="BF104" si="176">BE104+1</f>
        <v>46123</v>
      </c>
      <c r="BG104" s="45">
        <f t="shared" ref="BG104" si="177">BF104+1</f>
        <v>46124</v>
      </c>
      <c r="BH104" s="45">
        <f t="shared" ref="BH104" si="178">BG104+1</f>
        <v>46125</v>
      </c>
      <c r="BI104" s="45">
        <f t="shared" ref="BI104" si="179">BH104+1</f>
        <v>46126</v>
      </c>
      <c r="BJ104" s="45">
        <f t="shared" ref="BJ104" si="180">BI104+1</f>
        <v>46127</v>
      </c>
      <c r="BK104" s="45">
        <f t="shared" ref="BK104" si="181">BJ104+1</f>
        <v>46128</v>
      </c>
      <c r="BL104" s="45">
        <f t="shared" ref="BL104" si="182">BK104+1</f>
        <v>46129</v>
      </c>
      <c r="BM104" s="45">
        <f t="shared" ref="BM104" si="183">BL104+1</f>
        <v>46130</v>
      </c>
      <c r="BN104" s="45">
        <f t="shared" ref="BN104" si="184">BM104+1</f>
        <v>46131</v>
      </c>
      <c r="BO104" s="45">
        <f t="shared" ref="BO104" si="185">BN104+1</f>
        <v>46132</v>
      </c>
      <c r="BP104" s="45">
        <f t="shared" ref="BP104" si="186">BO104+1</f>
        <v>46133</v>
      </c>
      <c r="BQ104" s="45">
        <f t="shared" ref="BQ104" si="187">BP104+1</f>
        <v>46134</v>
      </c>
      <c r="BR104" s="45">
        <f t="shared" ref="BR104" si="188">BQ104+1</f>
        <v>46135</v>
      </c>
      <c r="BS104" s="45">
        <f t="shared" ref="BS104" si="189">BR104+1</f>
        <v>46136</v>
      </c>
      <c r="BT104" s="45">
        <f t="shared" ref="BT104" si="190">BS104+1</f>
        <v>46137</v>
      </c>
      <c r="BU104" s="45">
        <f t="shared" ref="BU104" si="191">BT104+1</f>
        <v>46138</v>
      </c>
      <c r="BV104" s="45">
        <f t="shared" ref="BV104" si="192">BU104+1</f>
        <v>46139</v>
      </c>
      <c r="BW104" s="45">
        <f t="shared" ref="BW104" si="193">BV104+1</f>
        <v>46140</v>
      </c>
      <c r="BX104" s="45">
        <f t="shared" ref="BX104" si="194">BW104+1</f>
        <v>46141</v>
      </c>
      <c r="BY104" s="45">
        <f t="shared" ref="BY104" si="195">BX104+1</f>
        <v>46142</v>
      </c>
      <c r="BZ104" s="45">
        <f t="shared" ref="BZ104" si="196">BY104+1</f>
        <v>46143</v>
      </c>
    </row>
    <row r="105" spans="1:78" ht="20.25" customHeight="1" x14ac:dyDescent="0.15">
      <c r="A105" s="76"/>
      <c r="B105" s="77"/>
      <c r="C105" s="78"/>
      <c r="D105" s="81" t="s">
        <v>6</v>
      </c>
      <c r="E105" s="82"/>
      <c r="F105" s="83"/>
      <c r="G105" s="43">
        <f>IF(G104="","",WEEKDAY(AV104))</f>
        <v>4</v>
      </c>
      <c r="H105" s="43">
        <f t="shared" ref="H105" si="197">IF(H104="","",WEEKDAY(AW104))</f>
        <v>5</v>
      </c>
      <c r="I105" s="43">
        <f t="shared" ref="I105" si="198">IF(I104="","",WEEKDAY(AX104))</f>
        <v>6</v>
      </c>
      <c r="J105" s="43">
        <f t="shared" ref="J105" si="199">IF(J104="","",WEEKDAY(AY104))</f>
        <v>7</v>
      </c>
      <c r="K105" s="43">
        <f t="shared" ref="K105" si="200">IF(K104="","",WEEKDAY(AZ104))</f>
        <v>1</v>
      </c>
      <c r="L105" s="47">
        <f t="shared" ref="L105" si="201">IF(L104="","",WEEKDAY(BA104))</f>
        <v>2</v>
      </c>
      <c r="M105" s="47">
        <f t="shared" ref="M105" si="202">IF(M104="","",WEEKDAY(BB104))</f>
        <v>3</v>
      </c>
      <c r="N105" s="43">
        <f t="shared" ref="N105" si="203">IF(N104="","",WEEKDAY(BC104))</f>
        <v>4</v>
      </c>
      <c r="O105" s="43">
        <f t="shared" ref="O105" si="204">IF(O104="","",WEEKDAY(BD104))</f>
        <v>5</v>
      </c>
      <c r="P105" s="43">
        <f t="shared" ref="P105" si="205">IF(P104="","",WEEKDAY(BE104))</f>
        <v>6</v>
      </c>
      <c r="Q105" s="43">
        <f t="shared" ref="Q105" si="206">IF(Q104="","",WEEKDAY(BF104))</f>
        <v>7</v>
      </c>
      <c r="R105" s="43">
        <f t="shared" ref="R105" si="207">IF(R104="","",WEEKDAY(BG104))</f>
        <v>1</v>
      </c>
      <c r="S105" s="47">
        <f t="shared" ref="S105" si="208">IF(S104="","",WEEKDAY(BH104))</f>
        <v>2</v>
      </c>
      <c r="T105" s="47">
        <f t="shared" ref="T105" si="209">IF(T104="","",WEEKDAY(BI104))</f>
        <v>3</v>
      </c>
      <c r="U105" s="43">
        <f t="shared" ref="U105" si="210">IF(U104="","",WEEKDAY(BJ104))</f>
        <v>4</v>
      </c>
      <c r="V105" s="43">
        <f t="shared" ref="V105" si="211">IF(V104="","",WEEKDAY(BK104))</f>
        <v>5</v>
      </c>
      <c r="W105" s="43">
        <f t="shared" ref="W105" si="212">IF(W104="","",WEEKDAY(BL104))</f>
        <v>6</v>
      </c>
      <c r="X105" s="43">
        <f t="shared" ref="X105" si="213">IF(X104="","",WEEKDAY(BM104))</f>
        <v>7</v>
      </c>
      <c r="Y105" s="43">
        <f t="shared" ref="Y105" si="214">IF(Y104="","",WEEKDAY(BN104))</f>
        <v>1</v>
      </c>
      <c r="Z105" s="47">
        <f t="shared" ref="Z105" si="215">IF(Z104="","",WEEKDAY(BO104))</f>
        <v>2</v>
      </c>
      <c r="AA105" s="47">
        <f t="shared" ref="AA105" si="216">IF(AA104="","",WEEKDAY(BP104))</f>
        <v>3</v>
      </c>
      <c r="AB105" s="43">
        <f t="shared" ref="AB105" si="217">IF(AB104="","",WEEKDAY(BQ104))</f>
        <v>4</v>
      </c>
      <c r="AC105" s="43">
        <f t="shared" ref="AC105" si="218">IF(AC104="","",WEEKDAY(BR104))</f>
        <v>5</v>
      </c>
      <c r="AD105" s="43">
        <f t="shared" ref="AD105" si="219">IF(AD104="","",WEEKDAY(BS104))</f>
        <v>6</v>
      </c>
      <c r="AE105" s="43">
        <f t="shared" ref="AE105" si="220">IF(AE104="","",WEEKDAY(BT104))</f>
        <v>7</v>
      </c>
      <c r="AF105" s="43">
        <f t="shared" ref="AF105" si="221">IF(AF104="","",WEEKDAY(BU104))</f>
        <v>1</v>
      </c>
      <c r="AG105" s="47">
        <f t="shared" ref="AG105" si="222">IF(AG104="","",WEEKDAY(BV104))</f>
        <v>2</v>
      </c>
      <c r="AH105" s="47">
        <f t="shared" ref="AH105" si="223">IF(AH104="","",WEEKDAY(BW104))</f>
        <v>3</v>
      </c>
      <c r="AI105" s="47">
        <f t="shared" ref="AI105" si="224">IF(AI104="","",WEEKDAY(BX104))</f>
        <v>4</v>
      </c>
      <c r="AJ105" s="43">
        <f t="shared" ref="AJ105" si="225">IF(AJ104="","",WEEKDAY(BY104))</f>
        <v>5</v>
      </c>
      <c r="AK105" s="46" t="str">
        <f t="shared" ref="AK105" si="226">IF(AK104="","",WEEKDAY(BZ104))</f>
        <v/>
      </c>
      <c r="AL105" s="88" t="s">
        <v>8</v>
      </c>
      <c r="AM105" s="89"/>
      <c r="AN105" s="89"/>
      <c r="AO105" s="89"/>
      <c r="AP105" s="90">
        <f t="shared" ref="AP105" si="227">COUNTIF(G107:AK107,"閉")+COUNTIF(G107:AK107,"天")</f>
        <v>0</v>
      </c>
      <c r="AQ105" s="91"/>
      <c r="AV105">
        <f>WEEKDAY(AV104)</f>
        <v>4</v>
      </c>
      <c r="AW105">
        <f>WEEKDAY(AW104)</f>
        <v>5</v>
      </c>
      <c r="AX105">
        <f t="shared" ref="AX105:BZ105" si="228">WEEKDAY(AX104)</f>
        <v>6</v>
      </c>
      <c r="AY105">
        <f t="shared" si="228"/>
        <v>7</v>
      </c>
      <c r="AZ105">
        <f t="shared" si="228"/>
        <v>1</v>
      </c>
      <c r="BA105">
        <f t="shared" si="228"/>
        <v>2</v>
      </c>
      <c r="BB105">
        <f t="shared" si="228"/>
        <v>3</v>
      </c>
      <c r="BC105">
        <f t="shared" si="228"/>
        <v>4</v>
      </c>
      <c r="BD105">
        <f t="shared" si="228"/>
        <v>5</v>
      </c>
      <c r="BE105">
        <f t="shared" si="228"/>
        <v>6</v>
      </c>
      <c r="BF105">
        <f t="shared" si="228"/>
        <v>7</v>
      </c>
      <c r="BG105">
        <f t="shared" si="228"/>
        <v>1</v>
      </c>
      <c r="BH105">
        <f t="shared" si="228"/>
        <v>2</v>
      </c>
      <c r="BI105">
        <f t="shared" si="228"/>
        <v>3</v>
      </c>
      <c r="BJ105">
        <f t="shared" si="228"/>
        <v>4</v>
      </c>
      <c r="BK105">
        <f t="shared" si="228"/>
        <v>5</v>
      </c>
      <c r="BL105">
        <f t="shared" si="228"/>
        <v>6</v>
      </c>
      <c r="BM105">
        <f t="shared" si="228"/>
        <v>7</v>
      </c>
      <c r="BN105">
        <f t="shared" si="228"/>
        <v>1</v>
      </c>
      <c r="BO105">
        <f t="shared" si="228"/>
        <v>2</v>
      </c>
      <c r="BP105">
        <f t="shared" si="228"/>
        <v>3</v>
      </c>
      <c r="BQ105">
        <f t="shared" si="228"/>
        <v>4</v>
      </c>
      <c r="BR105">
        <f t="shared" si="228"/>
        <v>5</v>
      </c>
      <c r="BS105">
        <f t="shared" si="228"/>
        <v>6</v>
      </c>
      <c r="BT105">
        <f t="shared" si="228"/>
        <v>7</v>
      </c>
      <c r="BU105">
        <f t="shared" si="228"/>
        <v>1</v>
      </c>
      <c r="BV105">
        <f t="shared" si="228"/>
        <v>2</v>
      </c>
      <c r="BW105">
        <f t="shared" si="228"/>
        <v>3</v>
      </c>
      <c r="BX105">
        <f t="shared" si="228"/>
        <v>4</v>
      </c>
      <c r="BY105">
        <f t="shared" si="228"/>
        <v>5</v>
      </c>
      <c r="BZ105">
        <f t="shared" si="228"/>
        <v>6</v>
      </c>
    </row>
    <row r="106" spans="1:78" ht="20.25" customHeight="1" x14ac:dyDescent="0.15">
      <c r="A106" s="49"/>
      <c r="B106" s="52" t="s">
        <v>42</v>
      </c>
      <c r="C106" s="50" t="str">
        <f>IFERROR(IF(AP106&lt;($Y$157/100),"×","○"),"")</f>
        <v/>
      </c>
      <c r="D106" s="81" t="s">
        <v>24</v>
      </c>
      <c r="E106" s="82"/>
      <c r="F106" s="83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88" t="s">
        <v>21</v>
      </c>
      <c r="AM106" s="89"/>
      <c r="AN106" s="89"/>
      <c r="AO106" s="89"/>
      <c r="AP106" s="79" t="e">
        <f t="shared" ref="AP106" si="229">AP105/AP104</f>
        <v>#DIV/0!</v>
      </c>
      <c r="AQ106" s="80"/>
      <c r="AR106">
        <f>IF(C106="×",1,0)</f>
        <v>0</v>
      </c>
    </row>
    <row r="107" spans="1:78" ht="20.25" customHeight="1" thickBot="1" x14ac:dyDescent="0.2">
      <c r="A107" s="54"/>
      <c r="B107" s="53" t="s">
        <v>43</v>
      </c>
      <c r="C107" s="51" t="str">
        <f>IF(AP107=0,"",IF(AP105&lt;AP107,"×","○"))</f>
        <v/>
      </c>
      <c r="D107" s="97" t="s">
        <v>25</v>
      </c>
      <c r="E107" s="98"/>
      <c r="F107" s="99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2"/>
      <c r="AL107" s="84" t="s">
        <v>33</v>
      </c>
      <c r="AM107" s="85"/>
      <c r="AN107" s="85"/>
      <c r="AO107" s="85"/>
      <c r="AP107" s="120">
        <f>COUNTIFS(G105:AK105,7,G107:AK107,"作")+COUNTIFS(G105:AK105,7,G107:AK107,"天")+COUNTIFS(G105:AK105,7,G107:AK107,"閉")+COUNTIFS(G105:AK105,1,G107:AK107,"作")+COUNTIFS(G105:AK105,1,G107:AK107,"天")+COUNTIFS(G105:AK105,1,G107:AK107,"閉")</f>
        <v>0</v>
      </c>
      <c r="AQ107" s="121"/>
      <c r="AR107">
        <f>IF(C107="×",1,0)</f>
        <v>0</v>
      </c>
      <c r="AS107">
        <f>IF(A104="","",IF(AR106=0,0,IF(AR107=0,0,1)))</f>
        <v>0</v>
      </c>
    </row>
    <row r="108" spans="1:78" ht="20.25" customHeight="1" x14ac:dyDescent="0.15">
      <c r="A108" s="73" t="str">
        <f>IF($E$5&lt;AV108,"",TEXT(EDATE($E$4,25),"ggge年m月"))</f>
        <v>令和8年5月</v>
      </c>
      <c r="B108" s="74"/>
      <c r="C108" s="75"/>
      <c r="D108" s="92" t="s">
        <v>7</v>
      </c>
      <c r="E108" s="93"/>
      <c r="F108" s="94"/>
      <c r="G108" s="5">
        <f>IF($E$4&gt;AV108,"",IF($E$5&lt;AV108,"",DAY(AV108)))</f>
        <v>1</v>
      </c>
      <c r="H108" s="5">
        <f>IF($E$4&gt;AW108,"",IF($E$5&lt;AW108,"",DAY(AW108)))</f>
        <v>2</v>
      </c>
      <c r="I108" s="5">
        <f t="shared" ref="I108" si="230">IF($E$4&gt;AX108,"",IF($E$5&lt;AX108,"",DAY(AX108)))</f>
        <v>3</v>
      </c>
      <c r="J108" s="5">
        <f t="shared" ref="J108" si="231">IF($E$4&gt;AY108,"",IF($E$5&lt;AY108,"",DAY(AY108)))</f>
        <v>4</v>
      </c>
      <c r="K108" s="5">
        <f t="shared" ref="K108" si="232">IF($E$4&gt;AZ108,"",IF($E$5&lt;AZ108,"",DAY(AZ108)))</f>
        <v>5</v>
      </c>
      <c r="L108" s="41">
        <f t="shared" ref="L108" si="233">IF($E$4&gt;BA108,"",IF($E$5&lt;BA108,"",DAY(BA108)))</f>
        <v>6</v>
      </c>
      <c r="M108" s="41">
        <f t="shared" ref="M108" si="234">IF($E$4&gt;BB108,"",IF($E$5&lt;BB108,"",DAY(BB108)))</f>
        <v>7</v>
      </c>
      <c r="N108" s="16">
        <f t="shared" ref="N108" si="235">IF($E$4&gt;BC108,"",IF($E$5&lt;BC108,"",DAY(BC108)))</f>
        <v>8</v>
      </c>
      <c r="O108" s="16">
        <f t="shared" ref="O108" si="236">IF($E$4&gt;BD108,"",IF($E$5&lt;BD108,"",DAY(BD108)))</f>
        <v>9</v>
      </c>
      <c r="P108" s="16">
        <f t="shared" ref="P108" si="237">IF($E$4&gt;BE108,"",IF($E$5&lt;BE108,"",DAY(BE108)))</f>
        <v>10</v>
      </c>
      <c r="Q108" s="16">
        <f t="shared" ref="Q108" si="238">IF($E$4&gt;BF108,"",IF($E$5&lt;BF108,"",DAY(BF108)))</f>
        <v>11</v>
      </c>
      <c r="R108" s="16">
        <f t="shared" ref="R108" si="239">IF($E$4&gt;BG108,"",IF($E$5&lt;BG108,"",DAY(BG108)))</f>
        <v>12</v>
      </c>
      <c r="S108" s="41">
        <f t="shared" ref="S108" si="240">IF($E$4&gt;BH108,"",IF($E$5&lt;BH108,"",DAY(BH108)))</f>
        <v>13</v>
      </c>
      <c r="T108" s="41">
        <f t="shared" ref="T108" si="241">IF($E$4&gt;BI108,"",IF($E$5&lt;BI108,"",DAY(BI108)))</f>
        <v>14</v>
      </c>
      <c r="U108" s="16">
        <f t="shared" ref="U108" si="242">IF($E$4&gt;BJ108,"",IF($E$5&lt;BJ108,"",DAY(BJ108)))</f>
        <v>15</v>
      </c>
      <c r="V108" s="16">
        <f t="shared" ref="V108" si="243">IF($E$4&gt;BK108,"",IF($E$5&lt;BK108,"",DAY(BK108)))</f>
        <v>16</v>
      </c>
      <c r="W108" s="16">
        <f t="shared" ref="W108" si="244">IF($E$4&gt;BL108,"",IF($E$5&lt;BL108,"",DAY(BL108)))</f>
        <v>17</v>
      </c>
      <c r="X108" s="16">
        <f t="shared" ref="X108" si="245">IF($E$4&gt;BM108,"",IF($E$5&lt;BM108,"",DAY(BM108)))</f>
        <v>18</v>
      </c>
      <c r="Y108" s="16">
        <f t="shared" ref="Y108" si="246">IF($E$4&gt;BN108,"",IF($E$5&lt;BN108,"",DAY(BN108)))</f>
        <v>19</v>
      </c>
      <c r="Z108" s="41">
        <f t="shared" ref="Z108" si="247">IF($E$4&gt;BO108,"",IF($E$5&lt;BO108,"",DAY(BO108)))</f>
        <v>20</v>
      </c>
      <c r="AA108" s="41">
        <f t="shared" ref="AA108" si="248">IF($E$4&gt;BP108,"",IF($E$5&lt;BP108,"",DAY(BP108)))</f>
        <v>21</v>
      </c>
      <c r="AB108" s="16">
        <f t="shared" ref="AB108" si="249">IF($E$4&gt;BQ108,"",IF($E$5&lt;BQ108,"",DAY(BQ108)))</f>
        <v>22</v>
      </c>
      <c r="AC108" s="16">
        <f t="shared" ref="AC108" si="250">IF($E$4&gt;BR108,"",IF($E$5&lt;BR108,"",DAY(BR108)))</f>
        <v>23</v>
      </c>
      <c r="AD108" s="16">
        <f t="shared" ref="AD108" si="251">IF($E$4&gt;BS108,"",IF($E$5&lt;BS108,"",DAY(BS108)))</f>
        <v>24</v>
      </c>
      <c r="AE108" s="16">
        <f t="shared" ref="AE108" si="252">IF($E$4&gt;BT108,"",IF($E$5&lt;BT108,"",DAY(BT108)))</f>
        <v>25</v>
      </c>
      <c r="AF108" s="16">
        <f t="shared" ref="AF108" si="253">IF($E$4&gt;BU108,"",IF($E$5&lt;BU108,"",DAY(BU108)))</f>
        <v>26</v>
      </c>
      <c r="AG108" s="41">
        <f t="shared" ref="AG108" si="254">IF($E$4&gt;BV108,"",IF($E$5&lt;BV108,"",DAY(BV108)))</f>
        <v>27</v>
      </c>
      <c r="AH108" s="41">
        <f t="shared" ref="AH108" si="255">IF($E$4&gt;BW108,"",IF($E$5&lt;BW108,"",DAY(BW108)))</f>
        <v>28</v>
      </c>
      <c r="AI108" s="41">
        <f>IF($E$4&gt;BX108,"",IF($E$5&lt;BX108,"",IF(MONTH(BW108)&lt;&gt;MONTH(BX108),"",DAY(BX108))))</f>
        <v>29</v>
      </c>
      <c r="AJ108" s="5">
        <f>IF($E$4&gt;BY108,"",IF($E$5&lt;BY108,"",IF(MONTH(BW108)&lt;&gt;MONTH(BY108),"",DAY(BY108))))</f>
        <v>30</v>
      </c>
      <c r="AK108" s="13">
        <f>IF($E$4&gt;BZ108,"",IF($E$5&lt;BZ108,"",IF(MONTH(BW108)&lt;&gt;MONTH(BZ108),"",DAY(BZ108))))</f>
        <v>31</v>
      </c>
      <c r="AL108" s="88" t="s">
        <v>11</v>
      </c>
      <c r="AM108" s="89"/>
      <c r="AN108" s="89"/>
      <c r="AO108" s="89"/>
      <c r="AP108" s="95">
        <f>COUNTIF(G110:AK110,"工")+COUNTIF(G110:AK110,"休")+COUNTIFS(G110:AK110,"外",G111:AK111,"作")+COUNTIFS(G110:AK110,"外",G111:AK111,"天")+COUNTIFS(G110:AK110,"外",G111:AK111,"閉")</f>
        <v>0</v>
      </c>
      <c r="AQ108" s="96"/>
      <c r="AU108" s="42"/>
      <c r="AV108" s="45">
        <f>EDATE(AV104,1)</f>
        <v>46143</v>
      </c>
      <c r="AW108" s="45">
        <f>AV108+1</f>
        <v>46144</v>
      </c>
      <c r="AX108" s="45">
        <f t="shared" ref="AX108" si="256">AW108+1</f>
        <v>46145</v>
      </c>
      <c r="AY108" s="45">
        <f t="shared" ref="AY108" si="257">AX108+1</f>
        <v>46146</v>
      </c>
      <c r="AZ108" s="45">
        <f t="shared" ref="AZ108" si="258">AY108+1</f>
        <v>46147</v>
      </c>
      <c r="BA108" s="45">
        <f t="shared" ref="BA108" si="259">AZ108+1</f>
        <v>46148</v>
      </c>
      <c r="BB108" s="45">
        <f t="shared" ref="BB108" si="260">BA108+1</f>
        <v>46149</v>
      </c>
      <c r="BC108" s="45">
        <f t="shared" ref="BC108" si="261">BB108+1</f>
        <v>46150</v>
      </c>
      <c r="BD108" s="45">
        <f t="shared" ref="BD108" si="262">BC108+1</f>
        <v>46151</v>
      </c>
      <c r="BE108" s="45">
        <f t="shared" ref="BE108" si="263">BD108+1</f>
        <v>46152</v>
      </c>
      <c r="BF108" s="45">
        <f t="shared" ref="BF108" si="264">BE108+1</f>
        <v>46153</v>
      </c>
      <c r="BG108" s="45">
        <f t="shared" ref="BG108" si="265">BF108+1</f>
        <v>46154</v>
      </c>
      <c r="BH108" s="45">
        <f t="shared" ref="BH108" si="266">BG108+1</f>
        <v>46155</v>
      </c>
      <c r="BI108" s="45">
        <f t="shared" ref="BI108" si="267">BH108+1</f>
        <v>46156</v>
      </c>
      <c r="BJ108" s="45">
        <f t="shared" ref="BJ108" si="268">BI108+1</f>
        <v>46157</v>
      </c>
      <c r="BK108" s="45">
        <f t="shared" ref="BK108" si="269">BJ108+1</f>
        <v>46158</v>
      </c>
      <c r="BL108" s="45">
        <f t="shared" ref="BL108" si="270">BK108+1</f>
        <v>46159</v>
      </c>
      <c r="BM108" s="45">
        <f t="shared" ref="BM108" si="271">BL108+1</f>
        <v>46160</v>
      </c>
      <c r="BN108" s="45">
        <f t="shared" ref="BN108" si="272">BM108+1</f>
        <v>46161</v>
      </c>
      <c r="BO108" s="45">
        <f t="shared" ref="BO108" si="273">BN108+1</f>
        <v>46162</v>
      </c>
      <c r="BP108" s="45">
        <f t="shared" ref="BP108" si="274">BO108+1</f>
        <v>46163</v>
      </c>
      <c r="BQ108" s="45">
        <f t="shared" ref="BQ108" si="275">BP108+1</f>
        <v>46164</v>
      </c>
      <c r="BR108" s="45">
        <f t="shared" ref="BR108" si="276">BQ108+1</f>
        <v>46165</v>
      </c>
      <c r="BS108" s="45">
        <f t="shared" ref="BS108" si="277">BR108+1</f>
        <v>46166</v>
      </c>
      <c r="BT108" s="45">
        <f t="shared" ref="BT108" si="278">BS108+1</f>
        <v>46167</v>
      </c>
      <c r="BU108" s="45">
        <f t="shared" ref="BU108" si="279">BT108+1</f>
        <v>46168</v>
      </c>
      <c r="BV108" s="45">
        <f t="shared" ref="BV108" si="280">BU108+1</f>
        <v>46169</v>
      </c>
      <c r="BW108" s="45">
        <f t="shared" ref="BW108" si="281">BV108+1</f>
        <v>46170</v>
      </c>
      <c r="BX108" s="45">
        <f t="shared" ref="BX108" si="282">BW108+1</f>
        <v>46171</v>
      </c>
      <c r="BY108" s="45">
        <f t="shared" ref="BY108" si="283">BX108+1</f>
        <v>46172</v>
      </c>
      <c r="BZ108" s="45">
        <f t="shared" ref="BZ108" si="284">BY108+1</f>
        <v>46173</v>
      </c>
    </row>
    <row r="109" spans="1:78" ht="20.25" customHeight="1" x14ac:dyDescent="0.15">
      <c r="A109" s="76"/>
      <c r="B109" s="77"/>
      <c r="C109" s="78"/>
      <c r="D109" s="81" t="s">
        <v>6</v>
      </c>
      <c r="E109" s="82"/>
      <c r="F109" s="83"/>
      <c r="G109" s="43">
        <f>IF(G108="","",WEEKDAY(AV108))</f>
        <v>6</v>
      </c>
      <c r="H109" s="43">
        <f t="shared" ref="H109" si="285">IF(H108="","",WEEKDAY(AW108))</f>
        <v>7</v>
      </c>
      <c r="I109" s="43">
        <f t="shared" ref="I109" si="286">IF(I108="","",WEEKDAY(AX108))</f>
        <v>1</v>
      </c>
      <c r="J109" s="43">
        <f t="shared" ref="J109" si="287">IF(J108="","",WEEKDAY(AY108))</f>
        <v>2</v>
      </c>
      <c r="K109" s="43">
        <f t="shared" ref="K109" si="288">IF(K108="","",WEEKDAY(AZ108))</f>
        <v>3</v>
      </c>
      <c r="L109" s="47">
        <f t="shared" ref="L109" si="289">IF(L108="","",WEEKDAY(BA108))</f>
        <v>4</v>
      </c>
      <c r="M109" s="47">
        <f t="shared" ref="M109" si="290">IF(M108="","",WEEKDAY(BB108))</f>
        <v>5</v>
      </c>
      <c r="N109" s="43">
        <f t="shared" ref="N109" si="291">IF(N108="","",WEEKDAY(BC108))</f>
        <v>6</v>
      </c>
      <c r="O109" s="43">
        <f t="shared" ref="O109" si="292">IF(O108="","",WEEKDAY(BD108))</f>
        <v>7</v>
      </c>
      <c r="P109" s="43">
        <f t="shared" ref="P109" si="293">IF(P108="","",WEEKDAY(BE108))</f>
        <v>1</v>
      </c>
      <c r="Q109" s="43">
        <f t="shared" ref="Q109" si="294">IF(Q108="","",WEEKDAY(BF108))</f>
        <v>2</v>
      </c>
      <c r="R109" s="43">
        <f t="shared" ref="R109" si="295">IF(R108="","",WEEKDAY(BG108))</f>
        <v>3</v>
      </c>
      <c r="S109" s="47">
        <f t="shared" ref="S109" si="296">IF(S108="","",WEEKDAY(BH108))</f>
        <v>4</v>
      </c>
      <c r="T109" s="47">
        <f t="shared" ref="T109" si="297">IF(T108="","",WEEKDAY(BI108))</f>
        <v>5</v>
      </c>
      <c r="U109" s="43">
        <f t="shared" ref="U109" si="298">IF(U108="","",WEEKDAY(BJ108))</f>
        <v>6</v>
      </c>
      <c r="V109" s="43">
        <f t="shared" ref="V109" si="299">IF(V108="","",WEEKDAY(BK108))</f>
        <v>7</v>
      </c>
      <c r="W109" s="43">
        <f t="shared" ref="W109" si="300">IF(W108="","",WEEKDAY(BL108))</f>
        <v>1</v>
      </c>
      <c r="X109" s="43">
        <f t="shared" ref="X109" si="301">IF(X108="","",WEEKDAY(BM108))</f>
        <v>2</v>
      </c>
      <c r="Y109" s="43">
        <f t="shared" ref="Y109" si="302">IF(Y108="","",WEEKDAY(BN108))</f>
        <v>3</v>
      </c>
      <c r="Z109" s="47">
        <f t="shared" ref="Z109" si="303">IF(Z108="","",WEEKDAY(BO108))</f>
        <v>4</v>
      </c>
      <c r="AA109" s="47">
        <f t="shared" ref="AA109" si="304">IF(AA108="","",WEEKDAY(BP108))</f>
        <v>5</v>
      </c>
      <c r="AB109" s="43">
        <f t="shared" ref="AB109" si="305">IF(AB108="","",WEEKDAY(BQ108))</f>
        <v>6</v>
      </c>
      <c r="AC109" s="43">
        <f t="shared" ref="AC109" si="306">IF(AC108="","",WEEKDAY(BR108))</f>
        <v>7</v>
      </c>
      <c r="AD109" s="43">
        <f t="shared" ref="AD109" si="307">IF(AD108="","",WEEKDAY(BS108))</f>
        <v>1</v>
      </c>
      <c r="AE109" s="43">
        <f t="shared" ref="AE109" si="308">IF(AE108="","",WEEKDAY(BT108))</f>
        <v>2</v>
      </c>
      <c r="AF109" s="43">
        <f t="shared" ref="AF109" si="309">IF(AF108="","",WEEKDAY(BU108))</f>
        <v>3</v>
      </c>
      <c r="AG109" s="47">
        <f t="shared" ref="AG109" si="310">IF(AG108="","",WEEKDAY(BV108))</f>
        <v>4</v>
      </c>
      <c r="AH109" s="47">
        <f t="shared" ref="AH109" si="311">IF(AH108="","",WEEKDAY(BW108))</f>
        <v>5</v>
      </c>
      <c r="AI109" s="47">
        <f t="shared" ref="AI109" si="312">IF(AI108="","",WEEKDAY(BX108))</f>
        <v>6</v>
      </c>
      <c r="AJ109" s="43">
        <f t="shared" ref="AJ109" si="313">IF(AJ108="","",WEEKDAY(BY108))</f>
        <v>7</v>
      </c>
      <c r="AK109" s="46">
        <f t="shared" ref="AK109" si="314">IF(AK108="","",WEEKDAY(BZ108))</f>
        <v>1</v>
      </c>
      <c r="AL109" s="88" t="s">
        <v>8</v>
      </c>
      <c r="AM109" s="89"/>
      <c r="AN109" s="89"/>
      <c r="AO109" s="89"/>
      <c r="AP109" s="90">
        <f t="shared" ref="AP109" si="315">COUNTIF(G111:AK111,"閉")+COUNTIF(G111:AK111,"天")</f>
        <v>0</v>
      </c>
      <c r="AQ109" s="91"/>
      <c r="AV109">
        <f>WEEKDAY(AV108)</f>
        <v>6</v>
      </c>
      <c r="AW109">
        <f>WEEKDAY(AW108)</f>
        <v>7</v>
      </c>
      <c r="AX109">
        <f t="shared" ref="AX109:BZ109" si="316">WEEKDAY(AX108)</f>
        <v>1</v>
      </c>
      <c r="AY109">
        <f t="shared" si="316"/>
        <v>2</v>
      </c>
      <c r="AZ109">
        <f t="shared" si="316"/>
        <v>3</v>
      </c>
      <c r="BA109">
        <f t="shared" si="316"/>
        <v>4</v>
      </c>
      <c r="BB109">
        <f t="shared" si="316"/>
        <v>5</v>
      </c>
      <c r="BC109">
        <f t="shared" si="316"/>
        <v>6</v>
      </c>
      <c r="BD109">
        <f t="shared" si="316"/>
        <v>7</v>
      </c>
      <c r="BE109">
        <f t="shared" si="316"/>
        <v>1</v>
      </c>
      <c r="BF109">
        <f t="shared" si="316"/>
        <v>2</v>
      </c>
      <c r="BG109">
        <f t="shared" si="316"/>
        <v>3</v>
      </c>
      <c r="BH109">
        <f t="shared" si="316"/>
        <v>4</v>
      </c>
      <c r="BI109">
        <f t="shared" si="316"/>
        <v>5</v>
      </c>
      <c r="BJ109">
        <f t="shared" si="316"/>
        <v>6</v>
      </c>
      <c r="BK109">
        <f t="shared" si="316"/>
        <v>7</v>
      </c>
      <c r="BL109">
        <f t="shared" si="316"/>
        <v>1</v>
      </c>
      <c r="BM109">
        <f t="shared" si="316"/>
        <v>2</v>
      </c>
      <c r="BN109">
        <f t="shared" si="316"/>
        <v>3</v>
      </c>
      <c r="BO109">
        <f t="shared" si="316"/>
        <v>4</v>
      </c>
      <c r="BP109">
        <f t="shared" si="316"/>
        <v>5</v>
      </c>
      <c r="BQ109">
        <f t="shared" si="316"/>
        <v>6</v>
      </c>
      <c r="BR109">
        <f t="shared" si="316"/>
        <v>7</v>
      </c>
      <c r="BS109">
        <f t="shared" si="316"/>
        <v>1</v>
      </c>
      <c r="BT109">
        <f t="shared" si="316"/>
        <v>2</v>
      </c>
      <c r="BU109">
        <f t="shared" si="316"/>
        <v>3</v>
      </c>
      <c r="BV109">
        <f t="shared" si="316"/>
        <v>4</v>
      </c>
      <c r="BW109">
        <f t="shared" si="316"/>
        <v>5</v>
      </c>
      <c r="BX109">
        <f t="shared" si="316"/>
        <v>6</v>
      </c>
      <c r="BY109">
        <f t="shared" si="316"/>
        <v>7</v>
      </c>
      <c r="BZ109">
        <f t="shared" si="316"/>
        <v>1</v>
      </c>
    </row>
    <row r="110" spans="1:78" ht="20.25" customHeight="1" x14ac:dyDescent="0.15">
      <c r="A110" s="49"/>
      <c r="B110" s="52" t="s">
        <v>42</v>
      </c>
      <c r="C110" s="50" t="str">
        <f>IFERROR(IF(AP110&lt;($Y$157/100),"×","○"),"")</f>
        <v/>
      </c>
      <c r="D110" s="81" t="s">
        <v>24</v>
      </c>
      <c r="E110" s="82"/>
      <c r="F110" s="83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88" t="s">
        <v>21</v>
      </c>
      <c r="AM110" s="89"/>
      <c r="AN110" s="89"/>
      <c r="AO110" s="89"/>
      <c r="AP110" s="79" t="e">
        <f t="shared" ref="AP110" si="317">AP109/AP108</f>
        <v>#DIV/0!</v>
      </c>
      <c r="AQ110" s="80"/>
      <c r="AR110">
        <f>IF(C110="×",1,0)</f>
        <v>0</v>
      </c>
    </row>
    <row r="111" spans="1:78" ht="20.25" customHeight="1" thickBot="1" x14ac:dyDescent="0.2">
      <c r="A111" s="54"/>
      <c r="B111" s="53" t="s">
        <v>43</v>
      </c>
      <c r="C111" s="51" t="str">
        <f>IF(AP111=0,"",IF(AP109&lt;AP111,"×","○"))</f>
        <v/>
      </c>
      <c r="D111" s="97" t="s">
        <v>25</v>
      </c>
      <c r="E111" s="98"/>
      <c r="F111" s="99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2"/>
      <c r="AL111" s="84" t="s">
        <v>33</v>
      </c>
      <c r="AM111" s="85"/>
      <c r="AN111" s="85"/>
      <c r="AO111" s="85"/>
      <c r="AP111" s="120">
        <f>COUNTIFS(G109:AK109,7,G111:AK111,"作")+COUNTIFS(G109:AK109,7,G111:AK111,"天")+COUNTIFS(G109:AK109,7,G111:AK111,"閉")+COUNTIFS(G109:AK109,1,G111:AK111,"作")+COUNTIFS(G109:AK109,1,G111:AK111,"天")+COUNTIFS(G109:AK109,1,G111:AK111,"閉")</f>
        <v>0</v>
      </c>
      <c r="AQ111" s="121"/>
      <c r="AR111">
        <f>IF(C111="×",1,0)</f>
        <v>0</v>
      </c>
      <c r="AS111">
        <f>IF(A108="","",IF(AR110=0,0,IF(AR111=0,0,1)))</f>
        <v>0</v>
      </c>
    </row>
    <row r="112" spans="1:78" ht="20.25" customHeight="1" x14ac:dyDescent="0.15">
      <c r="A112" s="73" t="str">
        <f>IF($E$5&lt;AV112,"",TEXT(EDATE($E$4,26),"ggge年m月"))</f>
        <v>令和8年6月</v>
      </c>
      <c r="B112" s="74"/>
      <c r="C112" s="75"/>
      <c r="D112" s="92" t="s">
        <v>7</v>
      </c>
      <c r="E112" s="93"/>
      <c r="F112" s="94"/>
      <c r="G112" s="5">
        <f>IF($E$4&gt;AV112,"",IF($E$5&lt;AV112,"",DAY(AV112)))</f>
        <v>1</v>
      </c>
      <c r="H112" s="5">
        <f>IF($E$4&gt;AW112,"",IF($E$5&lt;AW112,"",DAY(AW112)))</f>
        <v>2</v>
      </c>
      <c r="I112" s="5">
        <f t="shared" ref="I112" si="318">IF($E$4&gt;AX112,"",IF($E$5&lt;AX112,"",DAY(AX112)))</f>
        <v>3</v>
      </c>
      <c r="J112" s="5">
        <f t="shared" ref="J112" si="319">IF($E$4&gt;AY112,"",IF($E$5&lt;AY112,"",DAY(AY112)))</f>
        <v>4</v>
      </c>
      <c r="K112" s="5">
        <f t="shared" ref="K112" si="320">IF($E$4&gt;AZ112,"",IF($E$5&lt;AZ112,"",DAY(AZ112)))</f>
        <v>5</v>
      </c>
      <c r="L112" s="41">
        <f t="shared" ref="L112" si="321">IF($E$4&gt;BA112,"",IF($E$5&lt;BA112,"",DAY(BA112)))</f>
        <v>6</v>
      </c>
      <c r="M112" s="41">
        <f t="shared" ref="M112" si="322">IF($E$4&gt;BB112,"",IF($E$5&lt;BB112,"",DAY(BB112)))</f>
        <v>7</v>
      </c>
      <c r="N112" s="16">
        <f t="shared" ref="N112" si="323">IF($E$4&gt;BC112,"",IF($E$5&lt;BC112,"",DAY(BC112)))</f>
        <v>8</v>
      </c>
      <c r="O112" s="16">
        <f t="shared" ref="O112" si="324">IF($E$4&gt;BD112,"",IF($E$5&lt;BD112,"",DAY(BD112)))</f>
        <v>9</v>
      </c>
      <c r="P112" s="16">
        <f t="shared" ref="P112" si="325">IF($E$4&gt;BE112,"",IF($E$5&lt;BE112,"",DAY(BE112)))</f>
        <v>10</v>
      </c>
      <c r="Q112" s="16">
        <f t="shared" ref="Q112" si="326">IF($E$4&gt;BF112,"",IF($E$5&lt;BF112,"",DAY(BF112)))</f>
        <v>11</v>
      </c>
      <c r="R112" s="16">
        <f t="shared" ref="R112" si="327">IF($E$4&gt;BG112,"",IF($E$5&lt;BG112,"",DAY(BG112)))</f>
        <v>12</v>
      </c>
      <c r="S112" s="41">
        <f t="shared" ref="S112" si="328">IF($E$4&gt;BH112,"",IF($E$5&lt;BH112,"",DAY(BH112)))</f>
        <v>13</v>
      </c>
      <c r="T112" s="41">
        <f t="shared" ref="T112" si="329">IF($E$4&gt;BI112,"",IF($E$5&lt;BI112,"",DAY(BI112)))</f>
        <v>14</v>
      </c>
      <c r="U112" s="16">
        <f t="shared" ref="U112" si="330">IF($E$4&gt;BJ112,"",IF($E$5&lt;BJ112,"",DAY(BJ112)))</f>
        <v>15</v>
      </c>
      <c r="V112" s="16">
        <f t="shared" ref="V112" si="331">IF($E$4&gt;BK112,"",IF($E$5&lt;BK112,"",DAY(BK112)))</f>
        <v>16</v>
      </c>
      <c r="W112" s="16">
        <f t="shared" ref="W112" si="332">IF($E$4&gt;BL112,"",IF($E$5&lt;BL112,"",DAY(BL112)))</f>
        <v>17</v>
      </c>
      <c r="X112" s="16">
        <f t="shared" ref="X112" si="333">IF($E$4&gt;BM112,"",IF($E$5&lt;BM112,"",DAY(BM112)))</f>
        <v>18</v>
      </c>
      <c r="Y112" s="16">
        <f t="shared" ref="Y112" si="334">IF($E$4&gt;BN112,"",IF($E$5&lt;BN112,"",DAY(BN112)))</f>
        <v>19</v>
      </c>
      <c r="Z112" s="41">
        <f t="shared" ref="Z112" si="335">IF($E$4&gt;BO112,"",IF($E$5&lt;BO112,"",DAY(BO112)))</f>
        <v>20</v>
      </c>
      <c r="AA112" s="41">
        <f t="shared" ref="AA112" si="336">IF($E$4&gt;BP112,"",IF($E$5&lt;BP112,"",DAY(BP112)))</f>
        <v>21</v>
      </c>
      <c r="AB112" s="16">
        <f t="shared" ref="AB112" si="337">IF($E$4&gt;BQ112,"",IF($E$5&lt;BQ112,"",DAY(BQ112)))</f>
        <v>22</v>
      </c>
      <c r="AC112" s="16">
        <f t="shared" ref="AC112" si="338">IF($E$4&gt;BR112,"",IF($E$5&lt;BR112,"",DAY(BR112)))</f>
        <v>23</v>
      </c>
      <c r="AD112" s="16">
        <f t="shared" ref="AD112" si="339">IF($E$4&gt;BS112,"",IF($E$5&lt;BS112,"",DAY(BS112)))</f>
        <v>24</v>
      </c>
      <c r="AE112" s="16">
        <f t="shared" ref="AE112" si="340">IF($E$4&gt;BT112,"",IF($E$5&lt;BT112,"",DAY(BT112)))</f>
        <v>25</v>
      </c>
      <c r="AF112" s="16">
        <f t="shared" ref="AF112" si="341">IF($E$4&gt;BU112,"",IF($E$5&lt;BU112,"",DAY(BU112)))</f>
        <v>26</v>
      </c>
      <c r="AG112" s="41">
        <f t="shared" ref="AG112" si="342">IF($E$4&gt;BV112,"",IF($E$5&lt;BV112,"",DAY(BV112)))</f>
        <v>27</v>
      </c>
      <c r="AH112" s="41">
        <f t="shared" ref="AH112" si="343">IF($E$4&gt;BW112,"",IF($E$5&lt;BW112,"",DAY(BW112)))</f>
        <v>28</v>
      </c>
      <c r="AI112" s="41">
        <f>IF($E$4&gt;BX112,"",IF($E$5&lt;BX112,"",IF(MONTH(BW112)&lt;&gt;MONTH(BX112),"",DAY(BX112))))</f>
        <v>29</v>
      </c>
      <c r="AJ112" s="5">
        <f>IF($E$4&gt;BY112,"",IF($E$5&lt;BY112,"",IF(MONTH(BW112)&lt;&gt;MONTH(BY112),"",DAY(BY112))))</f>
        <v>30</v>
      </c>
      <c r="AK112" s="13" t="str">
        <f>IF($E$4&gt;BZ112,"",IF($E$5&lt;BZ112,"",IF(MONTH(BW112)&lt;&gt;MONTH(BZ112),"",DAY(BZ112))))</f>
        <v/>
      </c>
      <c r="AL112" s="88" t="s">
        <v>11</v>
      </c>
      <c r="AM112" s="89"/>
      <c r="AN112" s="89"/>
      <c r="AO112" s="89"/>
      <c r="AP112" s="95">
        <f>COUNTIF(G114:AK114,"工")+COUNTIF(G114:AK114,"休")+COUNTIFS(G114:AK114,"外",G115:AK115,"作")+COUNTIFS(G114:AK114,"外",G115:AK115,"天")+COUNTIFS(G114:AK114,"外",G115:AK115,"閉")</f>
        <v>0</v>
      </c>
      <c r="AQ112" s="96"/>
      <c r="AU112" s="42"/>
      <c r="AV112" s="45">
        <f>EDATE(AV108,1)</f>
        <v>46174</v>
      </c>
      <c r="AW112" s="45">
        <f>AV112+1</f>
        <v>46175</v>
      </c>
      <c r="AX112" s="45">
        <f t="shared" ref="AX112" si="344">AW112+1</f>
        <v>46176</v>
      </c>
      <c r="AY112" s="45">
        <f t="shared" ref="AY112" si="345">AX112+1</f>
        <v>46177</v>
      </c>
      <c r="AZ112" s="45">
        <f t="shared" ref="AZ112" si="346">AY112+1</f>
        <v>46178</v>
      </c>
      <c r="BA112" s="45">
        <f t="shared" ref="BA112" si="347">AZ112+1</f>
        <v>46179</v>
      </c>
      <c r="BB112" s="45">
        <f t="shared" ref="BB112" si="348">BA112+1</f>
        <v>46180</v>
      </c>
      <c r="BC112" s="45">
        <f t="shared" ref="BC112" si="349">BB112+1</f>
        <v>46181</v>
      </c>
      <c r="BD112" s="45">
        <f t="shared" ref="BD112" si="350">BC112+1</f>
        <v>46182</v>
      </c>
      <c r="BE112" s="45">
        <f t="shared" ref="BE112" si="351">BD112+1</f>
        <v>46183</v>
      </c>
      <c r="BF112" s="45">
        <f t="shared" ref="BF112" si="352">BE112+1</f>
        <v>46184</v>
      </c>
      <c r="BG112" s="45">
        <f t="shared" ref="BG112" si="353">BF112+1</f>
        <v>46185</v>
      </c>
      <c r="BH112" s="45">
        <f t="shared" ref="BH112" si="354">BG112+1</f>
        <v>46186</v>
      </c>
      <c r="BI112" s="45">
        <f t="shared" ref="BI112" si="355">BH112+1</f>
        <v>46187</v>
      </c>
      <c r="BJ112" s="45">
        <f t="shared" ref="BJ112" si="356">BI112+1</f>
        <v>46188</v>
      </c>
      <c r="BK112" s="45">
        <f t="shared" ref="BK112" si="357">BJ112+1</f>
        <v>46189</v>
      </c>
      <c r="BL112" s="45">
        <f t="shared" ref="BL112" si="358">BK112+1</f>
        <v>46190</v>
      </c>
      <c r="BM112" s="45">
        <f t="shared" ref="BM112" si="359">BL112+1</f>
        <v>46191</v>
      </c>
      <c r="BN112" s="45">
        <f t="shared" ref="BN112" si="360">BM112+1</f>
        <v>46192</v>
      </c>
      <c r="BO112" s="45">
        <f t="shared" ref="BO112" si="361">BN112+1</f>
        <v>46193</v>
      </c>
      <c r="BP112" s="45">
        <f t="shared" ref="BP112" si="362">BO112+1</f>
        <v>46194</v>
      </c>
      <c r="BQ112" s="45">
        <f t="shared" ref="BQ112" si="363">BP112+1</f>
        <v>46195</v>
      </c>
      <c r="BR112" s="45">
        <f t="shared" ref="BR112" si="364">BQ112+1</f>
        <v>46196</v>
      </c>
      <c r="BS112" s="45">
        <f t="shared" ref="BS112" si="365">BR112+1</f>
        <v>46197</v>
      </c>
      <c r="BT112" s="45">
        <f t="shared" ref="BT112" si="366">BS112+1</f>
        <v>46198</v>
      </c>
      <c r="BU112" s="45">
        <f t="shared" ref="BU112" si="367">BT112+1</f>
        <v>46199</v>
      </c>
      <c r="BV112" s="45">
        <f t="shared" ref="BV112" si="368">BU112+1</f>
        <v>46200</v>
      </c>
      <c r="BW112" s="45">
        <f t="shared" ref="BW112" si="369">BV112+1</f>
        <v>46201</v>
      </c>
      <c r="BX112" s="45">
        <f t="shared" ref="BX112" si="370">BW112+1</f>
        <v>46202</v>
      </c>
      <c r="BY112" s="45">
        <f t="shared" ref="BY112" si="371">BX112+1</f>
        <v>46203</v>
      </c>
      <c r="BZ112" s="45">
        <f t="shared" ref="BZ112" si="372">BY112+1</f>
        <v>46204</v>
      </c>
    </row>
    <row r="113" spans="1:78" ht="20.25" customHeight="1" x14ac:dyDescent="0.15">
      <c r="A113" s="76"/>
      <c r="B113" s="77"/>
      <c r="C113" s="78"/>
      <c r="D113" s="81" t="s">
        <v>6</v>
      </c>
      <c r="E113" s="82"/>
      <c r="F113" s="83"/>
      <c r="G113" s="43">
        <f>IF(G112="","",WEEKDAY(AV112))</f>
        <v>2</v>
      </c>
      <c r="H113" s="43">
        <f t="shared" ref="H113" si="373">IF(H112="","",WEEKDAY(AW112))</f>
        <v>3</v>
      </c>
      <c r="I113" s="43">
        <f t="shared" ref="I113" si="374">IF(I112="","",WEEKDAY(AX112))</f>
        <v>4</v>
      </c>
      <c r="J113" s="43">
        <f t="shared" ref="J113" si="375">IF(J112="","",WEEKDAY(AY112))</f>
        <v>5</v>
      </c>
      <c r="K113" s="43">
        <f t="shared" ref="K113" si="376">IF(K112="","",WEEKDAY(AZ112))</f>
        <v>6</v>
      </c>
      <c r="L113" s="47">
        <f t="shared" ref="L113" si="377">IF(L112="","",WEEKDAY(BA112))</f>
        <v>7</v>
      </c>
      <c r="M113" s="47">
        <f t="shared" ref="M113" si="378">IF(M112="","",WEEKDAY(BB112))</f>
        <v>1</v>
      </c>
      <c r="N113" s="43">
        <f t="shared" ref="N113" si="379">IF(N112="","",WEEKDAY(BC112))</f>
        <v>2</v>
      </c>
      <c r="O113" s="43">
        <f t="shared" ref="O113" si="380">IF(O112="","",WEEKDAY(BD112))</f>
        <v>3</v>
      </c>
      <c r="P113" s="43">
        <f t="shared" ref="P113" si="381">IF(P112="","",WEEKDAY(BE112))</f>
        <v>4</v>
      </c>
      <c r="Q113" s="43">
        <f t="shared" ref="Q113" si="382">IF(Q112="","",WEEKDAY(BF112))</f>
        <v>5</v>
      </c>
      <c r="R113" s="43">
        <f t="shared" ref="R113" si="383">IF(R112="","",WEEKDAY(BG112))</f>
        <v>6</v>
      </c>
      <c r="S113" s="47">
        <f t="shared" ref="S113" si="384">IF(S112="","",WEEKDAY(BH112))</f>
        <v>7</v>
      </c>
      <c r="T113" s="47">
        <f t="shared" ref="T113" si="385">IF(T112="","",WEEKDAY(BI112))</f>
        <v>1</v>
      </c>
      <c r="U113" s="43">
        <f t="shared" ref="U113" si="386">IF(U112="","",WEEKDAY(BJ112))</f>
        <v>2</v>
      </c>
      <c r="V113" s="43">
        <f t="shared" ref="V113" si="387">IF(V112="","",WEEKDAY(BK112))</f>
        <v>3</v>
      </c>
      <c r="W113" s="43">
        <f t="shared" ref="W113" si="388">IF(W112="","",WEEKDAY(BL112))</f>
        <v>4</v>
      </c>
      <c r="X113" s="43">
        <f t="shared" ref="X113" si="389">IF(X112="","",WEEKDAY(BM112))</f>
        <v>5</v>
      </c>
      <c r="Y113" s="43">
        <f t="shared" ref="Y113" si="390">IF(Y112="","",WEEKDAY(BN112))</f>
        <v>6</v>
      </c>
      <c r="Z113" s="47">
        <f t="shared" ref="Z113" si="391">IF(Z112="","",WEEKDAY(BO112))</f>
        <v>7</v>
      </c>
      <c r="AA113" s="47">
        <f t="shared" ref="AA113" si="392">IF(AA112="","",WEEKDAY(BP112))</f>
        <v>1</v>
      </c>
      <c r="AB113" s="43">
        <f t="shared" ref="AB113" si="393">IF(AB112="","",WEEKDAY(BQ112))</f>
        <v>2</v>
      </c>
      <c r="AC113" s="43">
        <f t="shared" ref="AC113" si="394">IF(AC112="","",WEEKDAY(BR112))</f>
        <v>3</v>
      </c>
      <c r="AD113" s="43">
        <f t="shared" ref="AD113" si="395">IF(AD112="","",WEEKDAY(BS112))</f>
        <v>4</v>
      </c>
      <c r="AE113" s="43">
        <f t="shared" ref="AE113" si="396">IF(AE112="","",WEEKDAY(BT112))</f>
        <v>5</v>
      </c>
      <c r="AF113" s="43">
        <f t="shared" ref="AF113" si="397">IF(AF112="","",WEEKDAY(BU112))</f>
        <v>6</v>
      </c>
      <c r="AG113" s="47">
        <f t="shared" ref="AG113" si="398">IF(AG112="","",WEEKDAY(BV112))</f>
        <v>7</v>
      </c>
      <c r="AH113" s="47">
        <f t="shared" ref="AH113" si="399">IF(AH112="","",WEEKDAY(BW112))</f>
        <v>1</v>
      </c>
      <c r="AI113" s="47">
        <f t="shared" ref="AI113" si="400">IF(AI112="","",WEEKDAY(BX112))</f>
        <v>2</v>
      </c>
      <c r="AJ113" s="43">
        <f t="shared" ref="AJ113" si="401">IF(AJ112="","",WEEKDAY(BY112))</f>
        <v>3</v>
      </c>
      <c r="AK113" s="46" t="str">
        <f t="shared" ref="AK113" si="402">IF(AK112="","",WEEKDAY(BZ112))</f>
        <v/>
      </c>
      <c r="AL113" s="88" t="s">
        <v>8</v>
      </c>
      <c r="AM113" s="89"/>
      <c r="AN113" s="89"/>
      <c r="AO113" s="89"/>
      <c r="AP113" s="90">
        <f t="shared" ref="AP113" si="403">COUNTIF(G115:AK115,"閉")+COUNTIF(G115:AK115,"天")</f>
        <v>0</v>
      </c>
      <c r="AQ113" s="91"/>
      <c r="AV113">
        <f>WEEKDAY(AV112)</f>
        <v>2</v>
      </c>
      <c r="AW113">
        <f>WEEKDAY(AW112)</f>
        <v>3</v>
      </c>
      <c r="AX113">
        <f t="shared" ref="AX113:BZ113" si="404">WEEKDAY(AX112)</f>
        <v>4</v>
      </c>
      <c r="AY113">
        <f t="shared" si="404"/>
        <v>5</v>
      </c>
      <c r="AZ113">
        <f t="shared" si="404"/>
        <v>6</v>
      </c>
      <c r="BA113">
        <f t="shared" si="404"/>
        <v>7</v>
      </c>
      <c r="BB113">
        <f t="shared" si="404"/>
        <v>1</v>
      </c>
      <c r="BC113">
        <f t="shared" si="404"/>
        <v>2</v>
      </c>
      <c r="BD113">
        <f t="shared" si="404"/>
        <v>3</v>
      </c>
      <c r="BE113">
        <f t="shared" si="404"/>
        <v>4</v>
      </c>
      <c r="BF113">
        <f t="shared" si="404"/>
        <v>5</v>
      </c>
      <c r="BG113">
        <f t="shared" si="404"/>
        <v>6</v>
      </c>
      <c r="BH113">
        <f t="shared" si="404"/>
        <v>7</v>
      </c>
      <c r="BI113">
        <f t="shared" si="404"/>
        <v>1</v>
      </c>
      <c r="BJ113">
        <f t="shared" si="404"/>
        <v>2</v>
      </c>
      <c r="BK113">
        <f t="shared" si="404"/>
        <v>3</v>
      </c>
      <c r="BL113">
        <f t="shared" si="404"/>
        <v>4</v>
      </c>
      <c r="BM113">
        <f t="shared" si="404"/>
        <v>5</v>
      </c>
      <c r="BN113">
        <f t="shared" si="404"/>
        <v>6</v>
      </c>
      <c r="BO113">
        <f t="shared" si="404"/>
        <v>7</v>
      </c>
      <c r="BP113">
        <f t="shared" si="404"/>
        <v>1</v>
      </c>
      <c r="BQ113">
        <f t="shared" si="404"/>
        <v>2</v>
      </c>
      <c r="BR113">
        <f t="shared" si="404"/>
        <v>3</v>
      </c>
      <c r="BS113">
        <f t="shared" si="404"/>
        <v>4</v>
      </c>
      <c r="BT113">
        <f t="shared" si="404"/>
        <v>5</v>
      </c>
      <c r="BU113">
        <f t="shared" si="404"/>
        <v>6</v>
      </c>
      <c r="BV113">
        <f t="shared" si="404"/>
        <v>7</v>
      </c>
      <c r="BW113">
        <f t="shared" si="404"/>
        <v>1</v>
      </c>
      <c r="BX113">
        <f t="shared" si="404"/>
        <v>2</v>
      </c>
      <c r="BY113">
        <f t="shared" si="404"/>
        <v>3</v>
      </c>
      <c r="BZ113">
        <f t="shared" si="404"/>
        <v>4</v>
      </c>
    </row>
    <row r="114" spans="1:78" ht="20.25" customHeight="1" x14ac:dyDescent="0.15">
      <c r="A114" s="49"/>
      <c r="B114" s="52" t="s">
        <v>42</v>
      </c>
      <c r="C114" s="50" t="str">
        <f>IFERROR(IF(AP114&lt;($Y$157/100),"×","○"),"")</f>
        <v/>
      </c>
      <c r="D114" s="81" t="s">
        <v>24</v>
      </c>
      <c r="E114" s="82"/>
      <c r="F114" s="83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88" t="s">
        <v>21</v>
      </c>
      <c r="AM114" s="89"/>
      <c r="AN114" s="89"/>
      <c r="AO114" s="89"/>
      <c r="AP114" s="79" t="e">
        <f t="shared" ref="AP114" si="405">AP113/AP112</f>
        <v>#DIV/0!</v>
      </c>
      <c r="AQ114" s="80"/>
      <c r="AR114">
        <f>IF(C114="×",1,0)</f>
        <v>0</v>
      </c>
    </row>
    <row r="115" spans="1:78" ht="20.25" customHeight="1" thickBot="1" x14ac:dyDescent="0.2">
      <c r="A115" s="54"/>
      <c r="B115" s="53" t="s">
        <v>43</v>
      </c>
      <c r="C115" s="51" t="str">
        <f>IF(AP115=0,"",IF(AP113&lt;AP115,"×","○"))</f>
        <v/>
      </c>
      <c r="D115" s="97" t="s">
        <v>25</v>
      </c>
      <c r="E115" s="98"/>
      <c r="F115" s="99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2"/>
      <c r="AL115" s="84" t="s">
        <v>33</v>
      </c>
      <c r="AM115" s="85"/>
      <c r="AN115" s="85"/>
      <c r="AO115" s="85"/>
      <c r="AP115" s="120">
        <f>COUNTIFS(G113:AK113,7,G115:AK115,"作")+COUNTIFS(G113:AK113,7,G115:AK115,"天")+COUNTIFS(G113:AK113,7,G115:AK115,"閉")+COUNTIFS(G113:AK113,1,G115:AK115,"作")+COUNTIFS(G113:AK113,1,G115:AK115,"天")+COUNTIFS(G113:AK113,1,G115:AK115,"閉")</f>
        <v>0</v>
      </c>
      <c r="AQ115" s="121"/>
      <c r="AR115">
        <f>IF(C115="×",1,0)</f>
        <v>0</v>
      </c>
      <c r="AS115">
        <f>IF(A112="","",IF(AR114=0,0,IF(AR115=0,0,1)))</f>
        <v>0</v>
      </c>
    </row>
    <row r="116" spans="1:78" ht="20.25" customHeight="1" x14ac:dyDescent="0.15">
      <c r="A116" s="73" t="str">
        <f>IF($E$5&lt;AV116,"",TEXT(EDATE($E$4,27),"ggge年m月"))</f>
        <v>令和8年7月</v>
      </c>
      <c r="B116" s="74"/>
      <c r="C116" s="75"/>
      <c r="D116" s="92" t="s">
        <v>7</v>
      </c>
      <c r="E116" s="93"/>
      <c r="F116" s="94"/>
      <c r="G116" s="5">
        <f>IF($E$4&gt;AV116,"",IF($E$5&lt;AV116,"",DAY(AV116)))</f>
        <v>1</v>
      </c>
      <c r="H116" s="5">
        <f>IF($E$4&gt;AW116,"",IF($E$5&lt;AW116,"",DAY(AW116)))</f>
        <v>2</v>
      </c>
      <c r="I116" s="5">
        <f t="shared" ref="I116" si="406">IF($E$4&gt;AX116,"",IF($E$5&lt;AX116,"",DAY(AX116)))</f>
        <v>3</v>
      </c>
      <c r="J116" s="5">
        <f t="shared" ref="J116" si="407">IF($E$4&gt;AY116,"",IF($E$5&lt;AY116,"",DAY(AY116)))</f>
        <v>4</v>
      </c>
      <c r="K116" s="5">
        <f t="shared" ref="K116" si="408">IF($E$4&gt;AZ116,"",IF($E$5&lt;AZ116,"",DAY(AZ116)))</f>
        <v>5</v>
      </c>
      <c r="L116" s="41">
        <f t="shared" ref="L116" si="409">IF($E$4&gt;BA116,"",IF($E$5&lt;BA116,"",DAY(BA116)))</f>
        <v>6</v>
      </c>
      <c r="M116" s="41">
        <f t="shared" ref="M116" si="410">IF($E$4&gt;BB116,"",IF($E$5&lt;BB116,"",DAY(BB116)))</f>
        <v>7</v>
      </c>
      <c r="N116" s="16">
        <f t="shared" ref="N116" si="411">IF($E$4&gt;BC116,"",IF($E$5&lt;BC116,"",DAY(BC116)))</f>
        <v>8</v>
      </c>
      <c r="O116" s="16">
        <f t="shared" ref="O116" si="412">IF($E$4&gt;BD116,"",IF($E$5&lt;BD116,"",DAY(BD116)))</f>
        <v>9</v>
      </c>
      <c r="P116" s="16">
        <f t="shared" ref="P116" si="413">IF($E$4&gt;BE116,"",IF($E$5&lt;BE116,"",DAY(BE116)))</f>
        <v>10</v>
      </c>
      <c r="Q116" s="16">
        <f t="shared" ref="Q116" si="414">IF($E$4&gt;BF116,"",IF($E$5&lt;BF116,"",DAY(BF116)))</f>
        <v>11</v>
      </c>
      <c r="R116" s="16">
        <f t="shared" ref="R116" si="415">IF($E$4&gt;BG116,"",IF($E$5&lt;BG116,"",DAY(BG116)))</f>
        <v>12</v>
      </c>
      <c r="S116" s="41">
        <f t="shared" ref="S116" si="416">IF($E$4&gt;BH116,"",IF($E$5&lt;BH116,"",DAY(BH116)))</f>
        <v>13</v>
      </c>
      <c r="T116" s="41">
        <f t="shared" ref="T116" si="417">IF($E$4&gt;BI116,"",IF($E$5&lt;BI116,"",DAY(BI116)))</f>
        <v>14</v>
      </c>
      <c r="U116" s="16">
        <f t="shared" ref="U116" si="418">IF($E$4&gt;BJ116,"",IF($E$5&lt;BJ116,"",DAY(BJ116)))</f>
        <v>15</v>
      </c>
      <c r="V116" s="16">
        <f t="shared" ref="V116" si="419">IF($E$4&gt;BK116,"",IF($E$5&lt;BK116,"",DAY(BK116)))</f>
        <v>16</v>
      </c>
      <c r="W116" s="16">
        <f t="shared" ref="W116" si="420">IF($E$4&gt;BL116,"",IF($E$5&lt;BL116,"",DAY(BL116)))</f>
        <v>17</v>
      </c>
      <c r="X116" s="16">
        <f t="shared" ref="X116" si="421">IF($E$4&gt;BM116,"",IF($E$5&lt;BM116,"",DAY(BM116)))</f>
        <v>18</v>
      </c>
      <c r="Y116" s="16">
        <f t="shared" ref="Y116" si="422">IF($E$4&gt;BN116,"",IF($E$5&lt;BN116,"",DAY(BN116)))</f>
        <v>19</v>
      </c>
      <c r="Z116" s="41">
        <f t="shared" ref="Z116" si="423">IF($E$4&gt;BO116,"",IF($E$5&lt;BO116,"",DAY(BO116)))</f>
        <v>20</v>
      </c>
      <c r="AA116" s="41">
        <f t="shared" ref="AA116" si="424">IF($E$4&gt;BP116,"",IF($E$5&lt;BP116,"",DAY(BP116)))</f>
        <v>21</v>
      </c>
      <c r="AB116" s="16">
        <f t="shared" ref="AB116" si="425">IF($E$4&gt;BQ116,"",IF($E$5&lt;BQ116,"",DAY(BQ116)))</f>
        <v>22</v>
      </c>
      <c r="AC116" s="16">
        <f t="shared" ref="AC116" si="426">IF($E$4&gt;BR116,"",IF($E$5&lt;BR116,"",DAY(BR116)))</f>
        <v>23</v>
      </c>
      <c r="AD116" s="16">
        <f t="shared" ref="AD116" si="427">IF($E$4&gt;BS116,"",IF($E$5&lt;BS116,"",DAY(BS116)))</f>
        <v>24</v>
      </c>
      <c r="AE116" s="16">
        <f t="shared" ref="AE116" si="428">IF($E$4&gt;BT116,"",IF($E$5&lt;BT116,"",DAY(BT116)))</f>
        <v>25</v>
      </c>
      <c r="AF116" s="16">
        <f t="shared" ref="AF116" si="429">IF($E$4&gt;BU116,"",IF($E$5&lt;BU116,"",DAY(BU116)))</f>
        <v>26</v>
      </c>
      <c r="AG116" s="41">
        <f t="shared" ref="AG116" si="430">IF($E$4&gt;BV116,"",IF($E$5&lt;BV116,"",DAY(BV116)))</f>
        <v>27</v>
      </c>
      <c r="AH116" s="41">
        <f t="shared" ref="AH116" si="431">IF($E$4&gt;BW116,"",IF($E$5&lt;BW116,"",DAY(BW116)))</f>
        <v>28</v>
      </c>
      <c r="AI116" s="41">
        <f>IF($E$4&gt;BX116,"",IF($E$5&lt;BX116,"",IF(MONTH(BW116)&lt;&gt;MONTH(BX116),"",DAY(BX116))))</f>
        <v>29</v>
      </c>
      <c r="AJ116" s="5">
        <f>IF($E$4&gt;BY116,"",IF($E$5&lt;BY116,"",IF(MONTH(BW116)&lt;&gt;MONTH(BY116),"",DAY(BY116))))</f>
        <v>30</v>
      </c>
      <c r="AK116" s="13">
        <f>IF($E$4&gt;BZ116,"",IF($E$5&lt;BZ116,"",IF(MONTH(BW116)&lt;&gt;MONTH(BZ116),"",DAY(BZ116))))</f>
        <v>31</v>
      </c>
      <c r="AL116" s="88" t="s">
        <v>11</v>
      </c>
      <c r="AM116" s="89"/>
      <c r="AN116" s="89"/>
      <c r="AO116" s="89"/>
      <c r="AP116" s="95">
        <f>COUNTIF(G118:AK118,"工")+COUNTIF(G118:AK118,"休")+COUNTIFS(G118:AK118,"外",G119:AK119,"作")+COUNTIFS(G118:AK118,"外",G119:AK119,"天")+COUNTIFS(G118:AK118,"外",G119:AK119,"閉")</f>
        <v>0</v>
      </c>
      <c r="AQ116" s="96"/>
      <c r="AU116" s="42"/>
      <c r="AV116" s="45">
        <f>EDATE(AV112,1)</f>
        <v>46204</v>
      </c>
      <c r="AW116" s="45">
        <f>AV116+1</f>
        <v>46205</v>
      </c>
      <c r="AX116" s="45">
        <f t="shared" ref="AX116" si="432">AW116+1</f>
        <v>46206</v>
      </c>
      <c r="AY116" s="45">
        <f t="shared" ref="AY116" si="433">AX116+1</f>
        <v>46207</v>
      </c>
      <c r="AZ116" s="45">
        <f t="shared" ref="AZ116" si="434">AY116+1</f>
        <v>46208</v>
      </c>
      <c r="BA116" s="45">
        <f t="shared" ref="BA116" si="435">AZ116+1</f>
        <v>46209</v>
      </c>
      <c r="BB116" s="45">
        <f t="shared" ref="BB116" si="436">BA116+1</f>
        <v>46210</v>
      </c>
      <c r="BC116" s="45">
        <f t="shared" ref="BC116" si="437">BB116+1</f>
        <v>46211</v>
      </c>
      <c r="BD116" s="45">
        <f t="shared" ref="BD116" si="438">BC116+1</f>
        <v>46212</v>
      </c>
      <c r="BE116" s="45">
        <f t="shared" ref="BE116" si="439">BD116+1</f>
        <v>46213</v>
      </c>
      <c r="BF116" s="45">
        <f t="shared" ref="BF116" si="440">BE116+1</f>
        <v>46214</v>
      </c>
      <c r="BG116" s="45">
        <f t="shared" ref="BG116" si="441">BF116+1</f>
        <v>46215</v>
      </c>
      <c r="BH116" s="45">
        <f t="shared" ref="BH116" si="442">BG116+1</f>
        <v>46216</v>
      </c>
      <c r="BI116" s="45">
        <f t="shared" ref="BI116" si="443">BH116+1</f>
        <v>46217</v>
      </c>
      <c r="BJ116" s="45">
        <f t="shared" ref="BJ116" si="444">BI116+1</f>
        <v>46218</v>
      </c>
      <c r="BK116" s="45">
        <f t="shared" ref="BK116" si="445">BJ116+1</f>
        <v>46219</v>
      </c>
      <c r="BL116" s="45">
        <f t="shared" ref="BL116" si="446">BK116+1</f>
        <v>46220</v>
      </c>
      <c r="BM116" s="45">
        <f t="shared" ref="BM116" si="447">BL116+1</f>
        <v>46221</v>
      </c>
      <c r="BN116" s="45">
        <f t="shared" ref="BN116" si="448">BM116+1</f>
        <v>46222</v>
      </c>
      <c r="BO116" s="45">
        <f t="shared" ref="BO116" si="449">BN116+1</f>
        <v>46223</v>
      </c>
      <c r="BP116" s="45">
        <f t="shared" ref="BP116" si="450">BO116+1</f>
        <v>46224</v>
      </c>
      <c r="BQ116" s="45">
        <f t="shared" ref="BQ116" si="451">BP116+1</f>
        <v>46225</v>
      </c>
      <c r="BR116" s="45">
        <f t="shared" ref="BR116" si="452">BQ116+1</f>
        <v>46226</v>
      </c>
      <c r="BS116" s="45">
        <f t="shared" ref="BS116" si="453">BR116+1</f>
        <v>46227</v>
      </c>
      <c r="BT116" s="45">
        <f t="shared" ref="BT116" si="454">BS116+1</f>
        <v>46228</v>
      </c>
      <c r="BU116" s="45">
        <f t="shared" ref="BU116" si="455">BT116+1</f>
        <v>46229</v>
      </c>
      <c r="BV116" s="45">
        <f t="shared" ref="BV116" si="456">BU116+1</f>
        <v>46230</v>
      </c>
      <c r="BW116" s="45">
        <f t="shared" ref="BW116" si="457">BV116+1</f>
        <v>46231</v>
      </c>
      <c r="BX116" s="45">
        <f t="shared" ref="BX116" si="458">BW116+1</f>
        <v>46232</v>
      </c>
      <c r="BY116" s="45">
        <f t="shared" ref="BY116" si="459">BX116+1</f>
        <v>46233</v>
      </c>
      <c r="BZ116" s="45">
        <f t="shared" ref="BZ116" si="460">BY116+1</f>
        <v>46234</v>
      </c>
    </row>
    <row r="117" spans="1:78" ht="20.25" customHeight="1" x14ac:dyDescent="0.15">
      <c r="A117" s="76"/>
      <c r="B117" s="77"/>
      <c r="C117" s="78"/>
      <c r="D117" s="81" t="s">
        <v>6</v>
      </c>
      <c r="E117" s="82"/>
      <c r="F117" s="83"/>
      <c r="G117" s="43">
        <f>IF(G116="","",WEEKDAY(AV116))</f>
        <v>4</v>
      </c>
      <c r="H117" s="43">
        <f t="shared" ref="H117" si="461">IF(H116="","",WEEKDAY(AW116))</f>
        <v>5</v>
      </c>
      <c r="I117" s="43">
        <f t="shared" ref="I117" si="462">IF(I116="","",WEEKDAY(AX116))</f>
        <v>6</v>
      </c>
      <c r="J117" s="43">
        <f t="shared" ref="J117" si="463">IF(J116="","",WEEKDAY(AY116))</f>
        <v>7</v>
      </c>
      <c r="K117" s="43">
        <f t="shared" ref="K117" si="464">IF(K116="","",WEEKDAY(AZ116))</f>
        <v>1</v>
      </c>
      <c r="L117" s="47">
        <f t="shared" ref="L117" si="465">IF(L116="","",WEEKDAY(BA116))</f>
        <v>2</v>
      </c>
      <c r="M117" s="47">
        <f t="shared" ref="M117" si="466">IF(M116="","",WEEKDAY(BB116))</f>
        <v>3</v>
      </c>
      <c r="N117" s="43">
        <f t="shared" ref="N117" si="467">IF(N116="","",WEEKDAY(BC116))</f>
        <v>4</v>
      </c>
      <c r="O117" s="43">
        <f t="shared" ref="O117" si="468">IF(O116="","",WEEKDAY(BD116))</f>
        <v>5</v>
      </c>
      <c r="P117" s="43">
        <f t="shared" ref="P117" si="469">IF(P116="","",WEEKDAY(BE116))</f>
        <v>6</v>
      </c>
      <c r="Q117" s="43">
        <f t="shared" ref="Q117" si="470">IF(Q116="","",WEEKDAY(BF116))</f>
        <v>7</v>
      </c>
      <c r="R117" s="43">
        <f t="shared" ref="R117" si="471">IF(R116="","",WEEKDAY(BG116))</f>
        <v>1</v>
      </c>
      <c r="S117" s="47">
        <f t="shared" ref="S117" si="472">IF(S116="","",WEEKDAY(BH116))</f>
        <v>2</v>
      </c>
      <c r="T117" s="47">
        <f t="shared" ref="T117" si="473">IF(T116="","",WEEKDAY(BI116))</f>
        <v>3</v>
      </c>
      <c r="U117" s="43">
        <f t="shared" ref="U117" si="474">IF(U116="","",WEEKDAY(BJ116))</f>
        <v>4</v>
      </c>
      <c r="V117" s="43">
        <f t="shared" ref="V117" si="475">IF(V116="","",WEEKDAY(BK116))</f>
        <v>5</v>
      </c>
      <c r="W117" s="43">
        <f t="shared" ref="W117" si="476">IF(W116="","",WEEKDAY(BL116))</f>
        <v>6</v>
      </c>
      <c r="X117" s="43">
        <f t="shared" ref="X117" si="477">IF(X116="","",WEEKDAY(BM116))</f>
        <v>7</v>
      </c>
      <c r="Y117" s="43">
        <f t="shared" ref="Y117" si="478">IF(Y116="","",WEEKDAY(BN116))</f>
        <v>1</v>
      </c>
      <c r="Z117" s="47">
        <f t="shared" ref="Z117" si="479">IF(Z116="","",WEEKDAY(BO116))</f>
        <v>2</v>
      </c>
      <c r="AA117" s="47">
        <f t="shared" ref="AA117" si="480">IF(AA116="","",WEEKDAY(BP116))</f>
        <v>3</v>
      </c>
      <c r="AB117" s="43">
        <f t="shared" ref="AB117" si="481">IF(AB116="","",WEEKDAY(BQ116))</f>
        <v>4</v>
      </c>
      <c r="AC117" s="43">
        <f t="shared" ref="AC117" si="482">IF(AC116="","",WEEKDAY(BR116))</f>
        <v>5</v>
      </c>
      <c r="AD117" s="43">
        <f t="shared" ref="AD117" si="483">IF(AD116="","",WEEKDAY(BS116))</f>
        <v>6</v>
      </c>
      <c r="AE117" s="43">
        <f t="shared" ref="AE117" si="484">IF(AE116="","",WEEKDAY(BT116))</f>
        <v>7</v>
      </c>
      <c r="AF117" s="43">
        <f t="shared" ref="AF117" si="485">IF(AF116="","",WEEKDAY(BU116))</f>
        <v>1</v>
      </c>
      <c r="AG117" s="47">
        <f t="shared" ref="AG117" si="486">IF(AG116="","",WEEKDAY(BV116))</f>
        <v>2</v>
      </c>
      <c r="AH117" s="47">
        <f t="shared" ref="AH117" si="487">IF(AH116="","",WEEKDAY(BW116))</f>
        <v>3</v>
      </c>
      <c r="AI117" s="47">
        <f t="shared" ref="AI117" si="488">IF(AI116="","",WEEKDAY(BX116))</f>
        <v>4</v>
      </c>
      <c r="AJ117" s="43">
        <f t="shared" ref="AJ117" si="489">IF(AJ116="","",WEEKDAY(BY116))</f>
        <v>5</v>
      </c>
      <c r="AK117" s="46">
        <f t="shared" ref="AK117" si="490">IF(AK116="","",WEEKDAY(BZ116))</f>
        <v>6</v>
      </c>
      <c r="AL117" s="88" t="s">
        <v>8</v>
      </c>
      <c r="AM117" s="89"/>
      <c r="AN117" s="89"/>
      <c r="AO117" s="89"/>
      <c r="AP117" s="90">
        <f t="shared" ref="AP117" si="491">COUNTIF(G119:AK119,"閉")+COUNTIF(G119:AK119,"天")</f>
        <v>0</v>
      </c>
      <c r="AQ117" s="91"/>
      <c r="AV117">
        <f>WEEKDAY(AV116)</f>
        <v>4</v>
      </c>
      <c r="AW117">
        <f>WEEKDAY(AW116)</f>
        <v>5</v>
      </c>
      <c r="AX117">
        <f t="shared" ref="AX117:BZ117" si="492">WEEKDAY(AX116)</f>
        <v>6</v>
      </c>
      <c r="AY117">
        <f t="shared" si="492"/>
        <v>7</v>
      </c>
      <c r="AZ117">
        <f t="shared" si="492"/>
        <v>1</v>
      </c>
      <c r="BA117">
        <f t="shared" si="492"/>
        <v>2</v>
      </c>
      <c r="BB117">
        <f t="shared" si="492"/>
        <v>3</v>
      </c>
      <c r="BC117">
        <f t="shared" si="492"/>
        <v>4</v>
      </c>
      <c r="BD117">
        <f t="shared" si="492"/>
        <v>5</v>
      </c>
      <c r="BE117">
        <f t="shared" si="492"/>
        <v>6</v>
      </c>
      <c r="BF117">
        <f t="shared" si="492"/>
        <v>7</v>
      </c>
      <c r="BG117">
        <f t="shared" si="492"/>
        <v>1</v>
      </c>
      <c r="BH117">
        <f t="shared" si="492"/>
        <v>2</v>
      </c>
      <c r="BI117">
        <f t="shared" si="492"/>
        <v>3</v>
      </c>
      <c r="BJ117">
        <f t="shared" si="492"/>
        <v>4</v>
      </c>
      <c r="BK117">
        <f t="shared" si="492"/>
        <v>5</v>
      </c>
      <c r="BL117">
        <f t="shared" si="492"/>
        <v>6</v>
      </c>
      <c r="BM117">
        <f t="shared" si="492"/>
        <v>7</v>
      </c>
      <c r="BN117">
        <f t="shared" si="492"/>
        <v>1</v>
      </c>
      <c r="BO117">
        <f t="shared" si="492"/>
        <v>2</v>
      </c>
      <c r="BP117">
        <f t="shared" si="492"/>
        <v>3</v>
      </c>
      <c r="BQ117">
        <f t="shared" si="492"/>
        <v>4</v>
      </c>
      <c r="BR117">
        <f t="shared" si="492"/>
        <v>5</v>
      </c>
      <c r="BS117">
        <f t="shared" si="492"/>
        <v>6</v>
      </c>
      <c r="BT117">
        <f t="shared" si="492"/>
        <v>7</v>
      </c>
      <c r="BU117">
        <f t="shared" si="492"/>
        <v>1</v>
      </c>
      <c r="BV117">
        <f t="shared" si="492"/>
        <v>2</v>
      </c>
      <c r="BW117">
        <f t="shared" si="492"/>
        <v>3</v>
      </c>
      <c r="BX117">
        <f t="shared" si="492"/>
        <v>4</v>
      </c>
      <c r="BY117">
        <f t="shared" si="492"/>
        <v>5</v>
      </c>
      <c r="BZ117">
        <f t="shared" si="492"/>
        <v>6</v>
      </c>
    </row>
    <row r="118" spans="1:78" ht="20.25" customHeight="1" x14ac:dyDescent="0.15">
      <c r="A118" s="49"/>
      <c r="B118" s="52" t="s">
        <v>42</v>
      </c>
      <c r="C118" s="50" t="str">
        <f>IFERROR(IF(AP118&lt;($Y$157/100),"×","○"),"")</f>
        <v/>
      </c>
      <c r="D118" s="81" t="s">
        <v>24</v>
      </c>
      <c r="E118" s="82"/>
      <c r="F118" s="83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88" t="s">
        <v>21</v>
      </c>
      <c r="AM118" s="89"/>
      <c r="AN118" s="89"/>
      <c r="AO118" s="89"/>
      <c r="AP118" s="79" t="e">
        <f t="shared" ref="AP118" si="493">AP117/AP116</f>
        <v>#DIV/0!</v>
      </c>
      <c r="AQ118" s="80"/>
      <c r="AR118">
        <f>IF(C118="×",1,0)</f>
        <v>0</v>
      </c>
    </row>
    <row r="119" spans="1:78" ht="20.25" customHeight="1" thickBot="1" x14ac:dyDescent="0.2">
      <c r="A119" s="54"/>
      <c r="B119" s="53" t="s">
        <v>43</v>
      </c>
      <c r="C119" s="51" t="str">
        <f>IF(AP119=0,"",IF(AP117&lt;AP119,"×","○"))</f>
        <v/>
      </c>
      <c r="D119" s="97" t="s">
        <v>25</v>
      </c>
      <c r="E119" s="98"/>
      <c r="F119" s="99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2"/>
      <c r="AL119" s="84" t="s">
        <v>33</v>
      </c>
      <c r="AM119" s="85"/>
      <c r="AN119" s="85"/>
      <c r="AO119" s="85"/>
      <c r="AP119" s="120">
        <f>COUNTIFS(G117:AK117,7,G119:AK119,"作")+COUNTIFS(G117:AK117,7,G119:AK119,"天")+COUNTIFS(G117:AK117,7,G119:AK119,"閉")+COUNTIFS(G117:AK117,1,G119:AK119,"作")+COUNTIFS(G117:AK117,1,G119:AK119,"天")+COUNTIFS(G117:AK117,1,G119:AK119,"閉")</f>
        <v>0</v>
      </c>
      <c r="AQ119" s="121"/>
      <c r="AR119">
        <f>IF(C119="×",1,0)</f>
        <v>0</v>
      </c>
      <c r="AS119">
        <f>IF(A116="","",IF(AR118=0,0,IF(AR119=0,0,1)))</f>
        <v>0</v>
      </c>
    </row>
    <row r="120" spans="1:78" ht="20.25" customHeight="1" x14ac:dyDescent="0.15">
      <c r="A120" s="73" t="str">
        <f>IF($E$5&lt;AV120,"",TEXT(EDATE($E$4,28),"ggge年m月"))</f>
        <v>令和8年8月</v>
      </c>
      <c r="B120" s="74"/>
      <c r="C120" s="75"/>
      <c r="D120" s="92" t="s">
        <v>7</v>
      </c>
      <c r="E120" s="93"/>
      <c r="F120" s="94"/>
      <c r="G120" s="5">
        <f>IF($E$4&gt;AV120,"",IF($E$5&lt;AV120,"",DAY(AV120)))</f>
        <v>1</v>
      </c>
      <c r="H120" s="5">
        <f>IF($E$4&gt;AW120,"",IF($E$5&lt;AW120,"",DAY(AW120)))</f>
        <v>2</v>
      </c>
      <c r="I120" s="5">
        <f t="shared" ref="I120" si="494">IF($E$4&gt;AX120,"",IF($E$5&lt;AX120,"",DAY(AX120)))</f>
        <v>3</v>
      </c>
      <c r="J120" s="5">
        <f t="shared" ref="J120" si="495">IF($E$4&gt;AY120,"",IF($E$5&lt;AY120,"",DAY(AY120)))</f>
        <v>4</v>
      </c>
      <c r="K120" s="5">
        <f t="shared" ref="K120" si="496">IF($E$4&gt;AZ120,"",IF($E$5&lt;AZ120,"",DAY(AZ120)))</f>
        <v>5</v>
      </c>
      <c r="L120" s="41">
        <f t="shared" ref="L120" si="497">IF($E$4&gt;BA120,"",IF($E$5&lt;BA120,"",DAY(BA120)))</f>
        <v>6</v>
      </c>
      <c r="M120" s="41">
        <f t="shared" ref="M120" si="498">IF($E$4&gt;BB120,"",IF($E$5&lt;BB120,"",DAY(BB120)))</f>
        <v>7</v>
      </c>
      <c r="N120" s="16">
        <f t="shared" ref="N120" si="499">IF($E$4&gt;BC120,"",IF($E$5&lt;BC120,"",DAY(BC120)))</f>
        <v>8</v>
      </c>
      <c r="O120" s="16">
        <f t="shared" ref="O120" si="500">IF($E$4&gt;BD120,"",IF($E$5&lt;BD120,"",DAY(BD120)))</f>
        <v>9</v>
      </c>
      <c r="P120" s="16">
        <f t="shared" ref="P120" si="501">IF($E$4&gt;BE120,"",IF($E$5&lt;BE120,"",DAY(BE120)))</f>
        <v>10</v>
      </c>
      <c r="Q120" s="16">
        <f t="shared" ref="Q120" si="502">IF($E$4&gt;BF120,"",IF($E$5&lt;BF120,"",DAY(BF120)))</f>
        <v>11</v>
      </c>
      <c r="R120" s="16">
        <f t="shared" ref="R120" si="503">IF($E$4&gt;BG120,"",IF($E$5&lt;BG120,"",DAY(BG120)))</f>
        <v>12</v>
      </c>
      <c r="S120" s="41">
        <f t="shared" ref="S120" si="504">IF($E$4&gt;BH120,"",IF($E$5&lt;BH120,"",DAY(BH120)))</f>
        <v>13</v>
      </c>
      <c r="T120" s="41">
        <f t="shared" ref="T120" si="505">IF($E$4&gt;BI120,"",IF($E$5&lt;BI120,"",DAY(BI120)))</f>
        <v>14</v>
      </c>
      <c r="U120" s="16">
        <f t="shared" ref="U120" si="506">IF($E$4&gt;BJ120,"",IF($E$5&lt;BJ120,"",DAY(BJ120)))</f>
        <v>15</v>
      </c>
      <c r="V120" s="16">
        <f t="shared" ref="V120" si="507">IF($E$4&gt;BK120,"",IF($E$5&lt;BK120,"",DAY(BK120)))</f>
        <v>16</v>
      </c>
      <c r="W120" s="16">
        <f t="shared" ref="W120" si="508">IF($E$4&gt;BL120,"",IF($E$5&lt;BL120,"",DAY(BL120)))</f>
        <v>17</v>
      </c>
      <c r="X120" s="16">
        <f t="shared" ref="X120" si="509">IF($E$4&gt;BM120,"",IF($E$5&lt;BM120,"",DAY(BM120)))</f>
        <v>18</v>
      </c>
      <c r="Y120" s="16">
        <f t="shared" ref="Y120" si="510">IF($E$4&gt;BN120,"",IF($E$5&lt;BN120,"",DAY(BN120)))</f>
        <v>19</v>
      </c>
      <c r="Z120" s="41">
        <f t="shared" ref="Z120" si="511">IF($E$4&gt;BO120,"",IF($E$5&lt;BO120,"",DAY(BO120)))</f>
        <v>20</v>
      </c>
      <c r="AA120" s="41">
        <f t="shared" ref="AA120" si="512">IF($E$4&gt;BP120,"",IF($E$5&lt;BP120,"",DAY(BP120)))</f>
        <v>21</v>
      </c>
      <c r="AB120" s="16">
        <f t="shared" ref="AB120" si="513">IF($E$4&gt;BQ120,"",IF($E$5&lt;BQ120,"",DAY(BQ120)))</f>
        <v>22</v>
      </c>
      <c r="AC120" s="16">
        <f t="shared" ref="AC120" si="514">IF($E$4&gt;BR120,"",IF($E$5&lt;BR120,"",DAY(BR120)))</f>
        <v>23</v>
      </c>
      <c r="AD120" s="16">
        <f t="shared" ref="AD120" si="515">IF($E$4&gt;BS120,"",IF($E$5&lt;BS120,"",DAY(BS120)))</f>
        <v>24</v>
      </c>
      <c r="AE120" s="16">
        <f t="shared" ref="AE120" si="516">IF($E$4&gt;BT120,"",IF($E$5&lt;BT120,"",DAY(BT120)))</f>
        <v>25</v>
      </c>
      <c r="AF120" s="16">
        <f t="shared" ref="AF120" si="517">IF($E$4&gt;BU120,"",IF($E$5&lt;BU120,"",DAY(BU120)))</f>
        <v>26</v>
      </c>
      <c r="AG120" s="41">
        <f t="shared" ref="AG120" si="518">IF($E$4&gt;BV120,"",IF($E$5&lt;BV120,"",DAY(BV120)))</f>
        <v>27</v>
      </c>
      <c r="AH120" s="41">
        <f t="shared" ref="AH120" si="519">IF($E$4&gt;BW120,"",IF($E$5&lt;BW120,"",DAY(BW120)))</f>
        <v>28</v>
      </c>
      <c r="AI120" s="41">
        <f>IF($E$4&gt;BX120,"",IF($E$5&lt;BX120,"",IF(MONTH(BW120)&lt;&gt;MONTH(BX120),"",DAY(BX120))))</f>
        <v>29</v>
      </c>
      <c r="AJ120" s="5">
        <f>IF($E$4&gt;BY120,"",IF($E$5&lt;BY120,"",IF(MONTH(BW120)&lt;&gt;MONTH(BY120),"",DAY(BY120))))</f>
        <v>30</v>
      </c>
      <c r="AK120" s="13">
        <f>IF($E$4&gt;BZ120,"",IF($E$5&lt;BZ120,"",IF(MONTH(BW120)&lt;&gt;MONTH(BZ120),"",DAY(BZ120))))</f>
        <v>31</v>
      </c>
      <c r="AL120" s="88" t="s">
        <v>11</v>
      </c>
      <c r="AM120" s="89"/>
      <c r="AN120" s="89"/>
      <c r="AO120" s="89"/>
      <c r="AP120" s="95">
        <f>COUNTIF(G122:AK122,"工")+COUNTIF(G122:AK122,"休")+COUNTIFS(G122:AK122,"外",G123:AK123,"作")+COUNTIFS(G122:AK122,"外",G123:AK123,"天")+COUNTIFS(G122:AK122,"外",G123:AK123,"閉")</f>
        <v>0</v>
      </c>
      <c r="AQ120" s="96"/>
      <c r="AU120" s="42"/>
      <c r="AV120" s="45">
        <f>EDATE(AV116,1)</f>
        <v>46235</v>
      </c>
      <c r="AW120" s="45">
        <f>AV120+1</f>
        <v>46236</v>
      </c>
      <c r="AX120" s="45">
        <f t="shared" ref="AX120" si="520">AW120+1</f>
        <v>46237</v>
      </c>
      <c r="AY120" s="45">
        <f t="shared" ref="AY120" si="521">AX120+1</f>
        <v>46238</v>
      </c>
      <c r="AZ120" s="45">
        <f t="shared" ref="AZ120" si="522">AY120+1</f>
        <v>46239</v>
      </c>
      <c r="BA120" s="45">
        <f t="shared" ref="BA120" si="523">AZ120+1</f>
        <v>46240</v>
      </c>
      <c r="BB120" s="45">
        <f t="shared" ref="BB120" si="524">BA120+1</f>
        <v>46241</v>
      </c>
      <c r="BC120" s="45">
        <f t="shared" ref="BC120" si="525">BB120+1</f>
        <v>46242</v>
      </c>
      <c r="BD120" s="45">
        <f t="shared" ref="BD120" si="526">BC120+1</f>
        <v>46243</v>
      </c>
      <c r="BE120" s="45">
        <f t="shared" ref="BE120" si="527">BD120+1</f>
        <v>46244</v>
      </c>
      <c r="BF120" s="45">
        <f t="shared" ref="BF120" si="528">BE120+1</f>
        <v>46245</v>
      </c>
      <c r="BG120" s="45">
        <f t="shared" ref="BG120" si="529">BF120+1</f>
        <v>46246</v>
      </c>
      <c r="BH120" s="45">
        <f t="shared" ref="BH120" si="530">BG120+1</f>
        <v>46247</v>
      </c>
      <c r="BI120" s="45">
        <f t="shared" ref="BI120" si="531">BH120+1</f>
        <v>46248</v>
      </c>
      <c r="BJ120" s="45">
        <f t="shared" ref="BJ120" si="532">BI120+1</f>
        <v>46249</v>
      </c>
      <c r="BK120" s="45">
        <f t="shared" ref="BK120" si="533">BJ120+1</f>
        <v>46250</v>
      </c>
      <c r="BL120" s="45">
        <f t="shared" ref="BL120" si="534">BK120+1</f>
        <v>46251</v>
      </c>
      <c r="BM120" s="45">
        <f t="shared" ref="BM120" si="535">BL120+1</f>
        <v>46252</v>
      </c>
      <c r="BN120" s="45">
        <f t="shared" ref="BN120" si="536">BM120+1</f>
        <v>46253</v>
      </c>
      <c r="BO120" s="45">
        <f t="shared" ref="BO120" si="537">BN120+1</f>
        <v>46254</v>
      </c>
      <c r="BP120" s="45">
        <f t="shared" ref="BP120" si="538">BO120+1</f>
        <v>46255</v>
      </c>
      <c r="BQ120" s="45">
        <f t="shared" ref="BQ120" si="539">BP120+1</f>
        <v>46256</v>
      </c>
      <c r="BR120" s="45">
        <f t="shared" ref="BR120" si="540">BQ120+1</f>
        <v>46257</v>
      </c>
      <c r="BS120" s="45">
        <f t="shared" ref="BS120" si="541">BR120+1</f>
        <v>46258</v>
      </c>
      <c r="BT120" s="45">
        <f t="shared" ref="BT120" si="542">BS120+1</f>
        <v>46259</v>
      </c>
      <c r="BU120" s="45">
        <f t="shared" ref="BU120" si="543">BT120+1</f>
        <v>46260</v>
      </c>
      <c r="BV120" s="45">
        <f t="shared" ref="BV120" si="544">BU120+1</f>
        <v>46261</v>
      </c>
      <c r="BW120" s="45">
        <f t="shared" ref="BW120" si="545">BV120+1</f>
        <v>46262</v>
      </c>
      <c r="BX120" s="45">
        <f t="shared" ref="BX120" si="546">BW120+1</f>
        <v>46263</v>
      </c>
      <c r="BY120" s="45">
        <f t="shared" ref="BY120" si="547">BX120+1</f>
        <v>46264</v>
      </c>
      <c r="BZ120" s="45">
        <f t="shared" ref="BZ120" si="548">BY120+1</f>
        <v>46265</v>
      </c>
    </row>
    <row r="121" spans="1:78" ht="20.25" customHeight="1" x14ac:dyDescent="0.15">
      <c r="A121" s="76"/>
      <c r="B121" s="77"/>
      <c r="C121" s="78"/>
      <c r="D121" s="81" t="s">
        <v>6</v>
      </c>
      <c r="E121" s="82"/>
      <c r="F121" s="83"/>
      <c r="G121" s="43">
        <f>IF(G120="","",WEEKDAY(AV120))</f>
        <v>7</v>
      </c>
      <c r="H121" s="43">
        <f t="shared" ref="H121" si="549">IF(H120="","",WEEKDAY(AW120))</f>
        <v>1</v>
      </c>
      <c r="I121" s="43">
        <f t="shared" ref="I121" si="550">IF(I120="","",WEEKDAY(AX120))</f>
        <v>2</v>
      </c>
      <c r="J121" s="43">
        <f t="shared" ref="J121" si="551">IF(J120="","",WEEKDAY(AY120))</f>
        <v>3</v>
      </c>
      <c r="K121" s="43">
        <f t="shared" ref="K121" si="552">IF(K120="","",WEEKDAY(AZ120))</f>
        <v>4</v>
      </c>
      <c r="L121" s="47">
        <f t="shared" ref="L121" si="553">IF(L120="","",WEEKDAY(BA120))</f>
        <v>5</v>
      </c>
      <c r="M121" s="47">
        <f t="shared" ref="M121" si="554">IF(M120="","",WEEKDAY(BB120))</f>
        <v>6</v>
      </c>
      <c r="N121" s="43">
        <f t="shared" ref="N121" si="555">IF(N120="","",WEEKDAY(BC120))</f>
        <v>7</v>
      </c>
      <c r="O121" s="43">
        <f t="shared" ref="O121" si="556">IF(O120="","",WEEKDAY(BD120))</f>
        <v>1</v>
      </c>
      <c r="P121" s="43">
        <f t="shared" ref="P121" si="557">IF(P120="","",WEEKDAY(BE120))</f>
        <v>2</v>
      </c>
      <c r="Q121" s="43">
        <f t="shared" ref="Q121" si="558">IF(Q120="","",WEEKDAY(BF120))</f>
        <v>3</v>
      </c>
      <c r="R121" s="43">
        <f t="shared" ref="R121" si="559">IF(R120="","",WEEKDAY(BG120))</f>
        <v>4</v>
      </c>
      <c r="S121" s="47">
        <f t="shared" ref="S121" si="560">IF(S120="","",WEEKDAY(BH120))</f>
        <v>5</v>
      </c>
      <c r="T121" s="47">
        <f t="shared" ref="T121" si="561">IF(T120="","",WEEKDAY(BI120))</f>
        <v>6</v>
      </c>
      <c r="U121" s="43">
        <f t="shared" ref="U121" si="562">IF(U120="","",WEEKDAY(BJ120))</f>
        <v>7</v>
      </c>
      <c r="V121" s="43">
        <f t="shared" ref="V121" si="563">IF(V120="","",WEEKDAY(BK120))</f>
        <v>1</v>
      </c>
      <c r="W121" s="43">
        <f t="shared" ref="W121" si="564">IF(W120="","",WEEKDAY(BL120))</f>
        <v>2</v>
      </c>
      <c r="X121" s="43">
        <f t="shared" ref="X121" si="565">IF(X120="","",WEEKDAY(BM120))</f>
        <v>3</v>
      </c>
      <c r="Y121" s="43">
        <f t="shared" ref="Y121" si="566">IF(Y120="","",WEEKDAY(BN120))</f>
        <v>4</v>
      </c>
      <c r="Z121" s="47">
        <f t="shared" ref="Z121" si="567">IF(Z120="","",WEEKDAY(BO120))</f>
        <v>5</v>
      </c>
      <c r="AA121" s="47">
        <f t="shared" ref="AA121" si="568">IF(AA120="","",WEEKDAY(BP120))</f>
        <v>6</v>
      </c>
      <c r="AB121" s="43">
        <f t="shared" ref="AB121" si="569">IF(AB120="","",WEEKDAY(BQ120))</f>
        <v>7</v>
      </c>
      <c r="AC121" s="43">
        <f t="shared" ref="AC121" si="570">IF(AC120="","",WEEKDAY(BR120))</f>
        <v>1</v>
      </c>
      <c r="AD121" s="43">
        <f t="shared" ref="AD121" si="571">IF(AD120="","",WEEKDAY(BS120))</f>
        <v>2</v>
      </c>
      <c r="AE121" s="43">
        <f t="shared" ref="AE121" si="572">IF(AE120="","",WEEKDAY(BT120))</f>
        <v>3</v>
      </c>
      <c r="AF121" s="43">
        <f t="shared" ref="AF121" si="573">IF(AF120="","",WEEKDAY(BU120))</f>
        <v>4</v>
      </c>
      <c r="AG121" s="47">
        <f t="shared" ref="AG121" si="574">IF(AG120="","",WEEKDAY(BV120))</f>
        <v>5</v>
      </c>
      <c r="AH121" s="47">
        <f t="shared" ref="AH121" si="575">IF(AH120="","",WEEKDAY(BW120))</f>
        <v>6</v>
      </c>
      <c r="AI121" s="47">
        <f t="shared" ref="AI121" si="576">IF(AI120="","",WEEKDAY(BX120))</f>
        <v>7</v>
      </c>
      <c r="AJ121" s="43">
        <f t="shared" ref="AJ121" si="577">IF(AJ120="","",WEEKDAY(BY120))</f>
        <v>1</v>
      </c>
      <c r="AK121" s="46">
        <f t="shared" ref="AK121" si="578">IF(AK120="","",WEEKDAY(BZ120))</f>
        <v>2</v>
      </c>
      <c r="AL121" s="88" t="s">
        <v>8</v>
      </c>
      <c r="AM121" s="89"/>
      <c r="AN121" s="89"/>
      <c r="AO121" s="89"/>
      <c r="AP121" s="90">
        <f t="shared" ref="AP121" si="579">COUNTIF(G123:AK123,"閉")+COUNTIF(G123:AK123,"天")</f>
        <v>0</v>
      </c>
      <c r="AQ121" s="91"/>
      <c r="AV121">
        <f>WEEKDAY(AV120)</f>
        <v>7</v>
      </c>
      <c r="AW121">
        <f>WEEKDAY(AW120)</f>
        <v>1</v>
      </c>
      <c r="AX121">
        <f t="shared" ref="AX121:BZ121" si="580">WEEKDAY(AX120)</f>
        <v>2</v>
      </c>
      <c r="AY121">
        <f t="shared" si="580"/>
        <v>3</v>
      </c>
      <c r="AZ121">
        <f t="shared" si="580"/>
        <v>4</v>
      </c>
      <c r="BA121">
        <f t="shared" si="580"/>
        <v>5</v>
      </c>
      <c r="BB121">
        <f t="shared" si="580"/>
        <v>6</v>
      </c>
      <c r="BC121">
        <f t="shared" si="580"/>
        <v>7</v>
      </c>
      <c r="BD121">
        <f t="shared" si="580"/>
        <v>1</v>
      </c>
      <c r="BE121">
        <f t="shared" si="580"/>
        <v>2</v>
      </c>
      <c r="BF121">
        <f t="shared" si="580"/>
        <v>3</v>
      </c>
      <c r="BG121">
        <f t="shared" si="580"/>
        <v>4</v>
      </c>
      <c r="BH121">
        <f t="shared" si="580"/>
        <v>5</v>
      </c>
      <c r="BI121">
        <f t="shared" si="580"/>
        <v>6</v>
      </c>
      <c r="BJ121">
        <f t="shared" si="580"/>
        <v>7</v>
      </c>
      <c r="BK121">
        <f t="shared" si="580"/>
        <v>1</v>
      </c>
      <c r="BL121">
        <f t="shared" si="580"/>
        <v>2</v>
      </c>
      <c r="BM121">
        <f t="shared" si="580"/>
        <v>3</v>
      </c>
      <c r="BN121">
        <f t="shared" si="580"/>
        <v>4</v>
      </c>
      <c r="BO121">
        <f t="shared" si="580"/>
        <v>5</v>
      </c>
      <c r="BP121">
        <f t="shared" si="580"/>
        <v>6</v>
      </c>
      <c r="BQ121">
        <f t="shared" si="580"/>
        <v>7</v>
      </c>
      <c r="BR121">
        <f t="shared" si="580"/>
        <v>1</v>
      </c>
      <c r="BS121">
        <f t="shared" si="580"/>
        <v>2</v>
      </c>
      <c r="BT121">
        <f t="shared" si="580"/>
        <v>3</v>
      </c>
      <c r="BU121">
        <f t="shared" si="580"/>
        <v>4</v>
      </c>
      <c r="BV121">
        <f t="shared" si="580"/>
        <v>5</v>
      </c>
      <c r="BW121">
        <f t="shared" si="580"/>
        <v>6</v>
      </c>
      <c r="BX121">
        <f t="shared" si="580"/>
        <v>7</v>
      </c>
      <c r="BY121">
        <f t="shared" si="580"/>
        <v>1</v>
      </c>
      <c r="BZ121">
        <f t="shared" si="580"/>
        <v>2</v>
      </c>
    </row>
    <row r="122" spans="1:78" ht="20.25" customHeight="1" x14ac:dyDescent="0.15">
      <c r="A122" s="49"/>
      <c r="B122" s="52" t="s">
        <v>42</v>
      </c>
      <c r="C122" s="50" t="str">
        <f>IFERROR(IF(AP122&lt;($Y$157/100),"×","○"),"")</f>
        <v/>
      </c>
      <c r="D122" s="81" t="s">
        <v>24</v>
      </c>
      <c r="E122" s="82"/>
      <c r="F122" s="83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88" t="s">
        <v>21</v>
      </c>
      <c r="AM122" s="89"/>
      <c r="AN122" s="89"/>
      <c r="AO122" s="89"/>
      <c r="AP122" s="79" t="e">
        <f t="shared" ref="AP122" si="581">AP121/AP120</f>
        <v>#DIV/0!</v>
      </c>
      <c r="AQ122" s="80"/>
      <c r="AR122">
        <f>IF(C122="×",1,0)</f>
        <v>0</v>
      </c>
    </row>
    <row r="123" spans="1:78" ht="20.25" customHeight="1" thickBot="1" x14ac:dyDescent="0.2">
      <c r="A123" s="54"/>
      <c r="B123" s="53" t="s">
        <v>43</v>
      </c>
      <c r="C123" s="51" t="str">
        <f>IF(AP123=0,"",IF(AP121&lt;AP123,"×","○"))</f>
        <v/>
      </c>
      <c r="D123" s="97" t="s">
        <v>25</v>
      </c>
      <c r="E123" s="98"/>
      <c r="F123" s="99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2"/>
      <c r="AL123" s="84" t="s">
        <v>33</v>
      </c>
      <c r="AM123" s="85"/>
      <c r="AN123" s="85"/>
      <c r="AO123" s="85"/>
      <c r="AP123" s="120">
        <f>COUNTIFS(G121:AK121,7,G123:AK123,"作")+COUNTIFS(G121:AK121,7,G123:AK123,"天")+COUNTIFS(G121:AK121,7,G123:AK123,"閉")+COUNTIFS(G121:AK121,1,G123:AK123,"作")+COUNTIFS(G121:AK121,1,G123:AK123,"天")+COUNTIFS(G121:AK121,1,G123:AK123,"閉")</f>
        <v>0</v>
      </c>
      <c r="AQ123" s="121"/>
      <c r="AR123">
        <f>IF(C123="×",1,0)</f>
        <v>0</v>
      </c>
      <c r="AS123">
        <f>IF(A120="","",IF(AR122=0,0,IF(AR123=0,0,1)))</f>
        <v>0</v>
      </c>
    </row>
    <row r="124" spans="1:78" ht="20.25" customHeight="1" x14ac:dyDescent="0.15">
      <c r="A124" s="73" t="str">
        <f>IF($E$5&lt;AV124,"",TEXT(EDATE($E$4,29),"ggge年m月"))</f>
        <v>令和8年9月</v>
      </c>
      <c r="B124" s="74"/>
      <c r="C124" s="75"/>
      <c r="D124" s="92" t="s">
        <v>7</v>
      </c>
      <c r="E124" s="93"/>
      <c r="F124" s="94"/>
      <c r="G124" s="5">
        <f>IF($E$4&gt;AV124,"",IF($E$5&lt;AV124,"",DAY(AV124)))</f>
        <v>1</v>
      </c>
      <c r="H124" s="5">
        <f>IF($E$4&gt;AW124,"",IF($E$5&lt;AW124,"",DAY(AW124)))</f>
        <v>2</v>
      </c>
      <c r="I124" s="5">
        <f t="shared" ref="I124" si="582">IF($E$4&gt;AX124,"",IF($E$5&lt;AX124,"",DAY(AX124)))</f>
        <v>3</v>
      </c>
      <c r="J124" s="5">
        <f t="shared" ref="J124" si="583">IF($E$4&gt;AY124,"",IF($E$5&lt;AY124,"",DAY(AY124)))</f>
        <v>4</v>
      </c>
      <c r="K124" s="5">
        <f t="shared" ref="K124" si="584">IF($E$4&gt;AZ124,"",IF($E$5&lt;AZ124,"",DAY(AZ124)))</f>
        <v>5</v>
      </c>
      <c r="L124" s="41">
        <f t="shared" ref="L124" si="585">IF($E$4&gt;BA124,"",IF($E$5&lt;BA124,"",DAY(BA124)))</f>
        <v>6</v>
      </c>
      <c r="M124" s="41">
        <f t="shared" ref="M124" si="586">IF($E$4&gt;BB124,"",IF($E$5&lt;BB124,"",DAY(BB124)))</f>
        <v>7</v>
      </c>
      <c r="N124" s="16">
        <f t="shared" ref="N124" si="587">IF($E$4&gt;BC124,"",IF($E$5&lt;BC124,"",DAY(BC124)))</f>
        <v>8</v>
      </c>
      <c r="O124" s="16">
        <f t="shared" ref="O124" si="588">IF($E$4&gt;BD124,"",IF($E$5&lt;BD124,"",DAY(BD124)))</f>
        <v>9</v>
      </c>
      <c r="P124" s="16">
        <f t="shared" ref="P124" si="589">IF($E$4&gt;BE124,"",IF($E$5&lt;BE124,"",DAY(BE124)))</f>
        <v>10</v>
      </c>
      <c r="Q124" s="16">
        <f t="shared" ref="Q124" si="590">IF($E$4&gt;BF124,"",IF($E$5&lt;BF124,"",DAY(BF124)))</f>
        <v>11</v>
      </c>
      <c r="R124" s="16">
        <f t="shared" ref="R124" si="591">IF($E$4&gt;BG124,"",IF($E$5&lt;BG124,"",DAY(BG124)))</f>
        <v>12</v>
      </c>
      <c r="S124" s="41">
        <f t="shared" ref="S124" si="592">IF($E$4&gt;BH124,"",IF($E$5&lt;BH124,"",DAY(BH124)))</f>
        <v>13</v>
      </c>
      <c r="T124" s="41">
        <f t="shared" ref="T124" si="593">IF($E$4&gt;BI124,"",IF($E$5&lt;BI124,"",DAY(BI124)))</f>
        <v>14</v>
      </c>
      <c r="U124" s="16">
        <f t="shared" ref="U124" si="594">IF($E$4&gt;BJ124,"",IF($E$5&lt;BJ124,"",DAY(BJ124)))</f>
        <v>15</v>
      </c>
      <c r="V124" s="16">
        <f t="shared" ref="V124" si="595">IF($E$4&gt;BK124,"",IF($E$5&lt;BK124,"",DAY(BK124)))</f>
        <v>16</v>
      </c>
      <c r="W124" s="16">
        <f t="shared" ref="W124" si="596">IF($E$4&gt;BL124,"",IF($E$5&lt;BL124,"",DAY(BL124)))</f>
        <v>17</v>
      </c>
      <c r="X124" s="16">
        <f t="shared" ref="X124" si="597">IF($E$4&gt;BM124,"",IF($E$5&lt;BM124,"",DAY(BM124)))</f>
        <v>18</v>
      </c>
      <c r="Y124" s="16">
        <f t="shared" ref="Y124" si="598">IF($E$4&gt;BN124,"",IF($E$5&lt;BN124,"",DAY(BN124)))</f>
        <v>19</v>
      </c>
      <c r="Z124" s="41">
        <f t="shared" ref="Z124" si="599">IF($E$4&gt;BO124,"",IF($E$5&lt;BO124,"",DAY(BO124)))</f>
        <v>20</v>
      </c>
      <c r="AA124" s="41">
        <f t="shared" ref="AA124" si="600">IF($E$4&gt;BP124,"",IF($E$5&lt;BP124,"",DAY(BP124)))</f>
        <v>21</v>
      </c>
      <c r="AB124" s="16">
        <f t="shared" ref="AB124" si="601">IF($E$4&gt;BQ124,"",IF($E$5&lt;BQ124,"",DAY(BQ124)))</f>
        <v>22</v>
      </c>
      <c r="AC124" s="16">
        <f t="shared" ref="AC124" si="602">IF($E$4&gt;BR124,"",IF($E$5&lt;BR124,"",DAY(BR124)))</f>
        <v>23</v>
      </c>
      <c r="AD124" s="16">
        <f t="shared" ref="AD124" si="603">IF($E$4&gt;BS124,"",IF($E$5&lt;BS124,"",DAY(BS124)))</f>
        <v>24</v>
      </c>
      <c r="AE124" s="16">
        <f t="shared" ref="AE124" si="604">IF($E$4&gt;BT124,"",IF($E$5&lt;BT124,"",DAY(BT124)))</f>
        <v>25</v>
      </c>
      <c r="AF124" s="16">
        <f t="shared" ref="AF124" si="605">IF($E$4&gt;BU124,"",IF($E$5&lt;BU124,"",DAY(BU124)))</f>
        <v>26</v>
      </c>
      <c r="AG124" s="41">
        <f t="shared" ref="AG124" si="606">IF($E$4&gt;BV124,"",IF($E$5&lt;BV124,"",DAY(BV124)))</f>
        <v>27</v>
      </c>
      <c r="AH124" s="41">
        <f t="shared" ref="AH124" si="607">IF($E$4&gt;BW124,"",IF($E$5&lt;BW124,"",DAY(BW124)))</f>
        <v>28</v>
      </c>
      <c r="AI124" s="41">
        <f>IF($E$4&gt;BX124,"",IF($E$5&lt;BX124,"",IF(MONTH(BW124)&lt;&gt;MONTH(BX124),"",DAY(BX124))))</f>
        <v>29</v>
      </c>
      <c r="AJ124" s="5">
        <f>IF($E$4&gt;BY124,"",IF($E$5&lt;BY124,"",IF(MONTH(BW124)&lt;&gt;MONTH(BY124),"",DAY(BY124))))</f>
        <v>30</v>
      </c>
      <c r="AK124" s="13" t="str">
        <f>IF($E$4&gt;BZ124,"",IF($E$5&lt;BZ124,"",IF(MONTH(BW124)&lt;&gt;MONTH(BZ124),"",DAY(BZ124))))</f>
        <v/>
      </c>
      <c r="AL124" s="88" t="s">
        <v>11</v>
      </c>
      <c r="AM124" s="89"/>
      <c r="AN124" s="89"/>
      <c r="AO124" s="89"/>
      <c r="AP124" s="95">
        <f>COUNTIF(G126:AK126,"工")+COUNTIF(G126:AK126,"休")+COUNTIFS(G126:AK126,"外",G127:AK127,"作")+COUNTIFS(G126:AK126,"外",G127:AK127,"天")+COUNTIFS(G126:AK126,"外",G127:AK127,"閉")</f>
        <v>0</v>
      </c>
      <c r="AQ124" s="96"/>
      <c r="AU124" s="42"/>
      <c r="AV124" s="45">
        <f>EDATE(AV120,1)</f>
        <v>46266</v>
      </c>
      <c r="AW124" s="45">
        <f>AV124+1</f>
        <v>46267</v>
      </c>
      <c r="AX124" s="45">
        <f t="shared" ref="AX124" si="608">AW124+1</f>
        <v>46268</v>
      </c>
      <c r="AY124" s="45">
        <f t="shared" ref="AY124" si="609">AX124+1</f>
        <v>46269</v>
      </c>
      <c r="AZ124" s="45">
        <f t="shared" ref="AZ124" si="610">AY124+1</f>
        <v>46270</v>
      </c>
      <c r="BA124" s="45">
        <f t="shared" ref="BA124" si="611">AZ124+1</f>
        <v>46271</v>
      </c>
      <c r="BB124" s="45">
        <f t="shared" ref="BB124" si="612">BA124+1</f>
        <v>46272</v>
      </c>
      <c r="BC124" s="45">
        <f t="shared" ref="BC124" si="613">BB124+1</f>
        <v>46273</v>
      </c>
      <c r="BD124" s="45">
        <f t="shared" ref="BD124" si="614">BC124+1</f>
        <v>46274</v>
      </c>
      <c r="BE124" s="45">
        <f t="shared" ref="BE124" si="615">BD124+1</f>
        <v>46275</v>
      </c>
      <c r="BF124" s="45">
        <f t="shared" ref="BF124" si="616">BE124+1</f>
        <v>46276</v>
      </c>
      <c r="BG124" s="45">
        <f t="shared" ref="BG124" si="617">BF124+1</f>
        <v>46277</v>
      </c>
      <c r="BH124" s="45">
        <f t="shared" ref="BH124" si="618">BG124+1</f>
        <v>46278</v>
      </c>
      <c r="BI124" s="45">
        <f t="shared" ref="BI124" si="619">BH124+1</f>
        <v>46279</v>
      </c>
      <c r="BJ124" s="45">
        <f t="shared" ref="BJ124" si="620">BI124+1</f>
        <v>46280</v>
      </c>
      <c r="BK124" s="45">
        <f t="shared" ref="BK124" si="621">BJ124+1</f>
        <v>46281</v>
      </c>
      <c r="BL124" s="45">
        <f t="shared" ref="BL124" si="622">BK124+1</f>
        <v>46282</v>
      </c>
      <c r="BM124" s="45">
        <f t="shared" ref="BM124" si="623">BL124+1</f>
        <v>46283</v>
      </c>
      <c r="BN124" s="45">
        <f t="shared" ref="BN124" si="624">BM124+1</f>
        <v>46284</v>
      </c>
      <c r="BO124" s="45">
        <f t="shared" ref="BO124" si="625">BN124+1</f>
        <v>46285</v>
      </c>
      <c r="BP124" s="45">
        <f t="shared" ref="BP124" si="626">BO124+1</f>
        <v>46286</v>
      </c>
      <c r="BQ124" s="45">
        <f t="shared" ref="BQ124" si="627">BP124+1</f>
        <v>46287</v>
      </c>
      <c r="BR124" s="45">
        <f t="shared" ref="BR124" si="628">BQ124+1</f>
        <v>46288</v>
      </c>
      <c r="BS124" s="45">
        <f t="shared" ref="BS124" si="629">BR124+1</f>
        <v>46289</v>
      </c>
      <c r="BT124" s="45">
        <f t="shared" ref="BT124" si="630">BS124+1</f>
        <v>46290</v>
      </c>
      <c r="BU124" s="45">
        <f t="shared" ref="BU124" si="631">BT124+1</f>
        <v>46291</v>
      </c>
      <c r="BV124" s="45">
        <f t="shared" ref="BV124" si="632">BU124+1</f>
        <v>46292</v>
      </c>
      <c r="BW124" s="45">
        <f t="shared" ref="BW124" si="633">BV124+1</f>
        <v>46293</v>
      </c>
      <c r="BX124" s="45">
        <f t="shared" ref="BX124" si="634">BW124+1</f>
        <v>46294</v>
      </c>
      <c r="BY124" s="45">
        <f t="shared" ref="BY124" si="635">BX124+1</f>
        <v>46295</v>
      </c>
      <c r="BZ124" s="45">
        <f t="shared" ref="BZ124" si="636">BY124+1</f>
        <v>46296</v>
      </c>
    </row>
    <row r="125" spans="1:78" ht="20.25" customHeight="1" x14ac:dyDescent="0.15">
      <c r="A125" s="76"/>
      <c r="B125" s="77"/>
      <c r="C125" s="78"/>
      <c r="D125" s="81" t="s">
        <v>6</v>
      </c>
      <c r="E125" s="82"/>
      <c r="F125" s="83"/>
      <c r="G125" s="43">
        <f>IF(G124="","",WEEKDAY(AV124))</f>
        <v>3</v>
      </c>
      <c r="H125" s="43">
        <f t="shared" ref="H125" si="637">IF(H124="","",WEEKDAY(AW124))</f>
        <v>4</v>
      </c>
      <c r="I125" s="43">
        <f t="shared" ref="I125" si="638">IF(I124="","",WEEKDAY(AX124))</f>
        <v>5</v>
      </c>
      <c r="J125" s="43">
        <f t="shared" ref="J125" si="639">IF(J124="","",WEEKDAY(AY124))</f>
        <v>6</v>
      </c>
      <c r="K125" s="43">
        <f t="shared" ref="K125" si="640">IF(K124="","",WEEKDAY(AZ124))</f>
        <v>7</v>
      </c>
      <c r="L125" s="47">
        <f t="shared" ref="L125" si="641">IF(L124="","",WEEKDAY(BA124))</f>
        <v>1</v>
      </c>
      <c r="M125" s="47">
        <f t="shared" ref="M125" si="642">IF(M124="","",WEEKDAY(BB124))</f>
        <v>2</v>
      </c>
      <c r="N125" s="43">
        <f t="shared" ref="N125" si="643">IF(N124="","",WEEKDAY(BC124))</f>
        <v>3</v>
      </c>
      <c r="O125" s="43">
        <f t="shared" ref="O125" si="644">IF(O124="","",WEEKDAY(BD124))</f>
        <v>4</v>
      </c>
      <c r="P125" s="43">
        <f t="shared" ref="P125" si="645">IF(P124="","",WEEKDAY(BE124))</f>
        <v>5</v>
      </c>
      <c r="Q125" s="43">
        <f t="shared" ref="Q125" si="646">IF(Q124="","",WEEKDAY(BF124))</f>
        <v>6</v>
      </c>
      <c r="R125" s="43">
        <f t="shared" ref="R125" si="647">IF(R124="","",WEEKDAY(BG124))</f>
        <v>7</v>
      </c>
      <c r="S125" s="47">
        <f t="shared" ref="S125" si="648">IF(S124="","",WEEKDAY(BH124))</f>
        <v>1</v>
      </c>
      <c r="T125" s="47">
        <f t="shared" ref="T125" si="649">IF(T124="","",WEEKDAY(BI124))</f>
        <v>2</v>
      </c>
      <c r="U125" s="43">
        <f t="shared" ref="U125" si="650">IF(U124="","",WEEKDAY(BJ124))</f>
        <v>3</v>
      </c>
      <c r="V125" s="43">
        <f t="shared" ref="V125" si="651">IF(V124="","",WEEKDAY(BK124))</f>
        <v>4</v>
      </c>
      <c r="W125" s="43">
        <f t="shared" ref="W125" si="652">IF(W124="","",WEEKDAY(BL124))</f>
        <v>5</v>
      </c>
      <c r="X125" s="43">
        <f t="shared" ref="X125" si="653">IF(X124="","",WEEKDAY(BM124))</f>
        <v>6</v>
      </c>
      <c r="Y125" s="43">
        <f t="shared" ref="Y125" si="654">IF(Y124="","",WEEKDAY(BN124))</f>
        <v>7</v>
      </c>
      <c r="Z125" s="47">
        <f t="shared" ref="Z125" si="655">IF(Z124="","",WEEKDAY(BO124))</f>
        <v>1</v>
      </c>
      <c r="AA125" s="47">
        <f t="shared" ref="AA125" si="656">IF(AA124="","",WEEKDAY(BP124))</f>
        <v>2</v>
      </c>
      <c r="AB125" s="43">
        <f t="shared" ref="AB125" si="657">IF(AB124="","",WEEKDAY(BQ124))</f>
        <v>3</v>
      </c>
      <c r="AC125" s="43">
        <f t="shared" ref="AC125" si="658">IF(AC124="","",WEEKDAY(BR124))</f>
        <v>4</v>
      </c>
      <c r="AD125" s="43">
        <f t="shared" ref="AD125" si="659">IF(AD124="","",WEEKDAY(BS124))</f>
        <v>5</v>
      </c>
      <c r="AE125" s="43">
        <f t="shared" ref="AE125" si="660">IF(AE124="","",WEEKDAY(BT124))</f>
        <v>6</v>
      </c>
      <c r="AF125" s="43">
        <f t="shared" ref="AF125" si="661">IF(AF124="","",WEEKDAY(BU124))</f>
        <v>7</v>
      </c>
      <c r="AG125" s="47">
        <f t="shared" ref="AG125" si="662">IF(AG124="","",WEEKDAY(BV124))</f>
        <v>1</v>
      </c>
      <c r="AH125" s="47">
        <f t="shared" ref="AH125" si="663">IF(AH124="","",WEEKDAY(BW124))</f>
        <v>2</v>
      </c>
      <c r="AI125" s="47">
        <f t="shared" ref="AI125" si="664">IF(AI124="","",WEEKDAY(BX124))</f>
        <v>3</v>
      </c>
      <c r="AJ125" s="43">
        <f t="shared" ref="AJ125" si="665">IF(AJ124="","",WEEKDAY(BY124))</f>
        <v>4</v>
      </c>
      <c r="AK125" s="46" t="str">
        <f t="shared" ref="AK125" si="666">IF(AK124="","",WEEKDAY(BZ124))</f>
        <v/>
      </c>
      <c r="AL125" s="88" t="s">
        <v>8</v>
      </c>
      <c r="AM125" s="89"/>
      <c r="AN125" s="89"/>
      <c r="AO125" s="89"/>
      <c r="AP125" s="90">
        <f t="shared" ref="AP125" si="667">COUNTIF(G127:AK127,"閉")+COUNTIF(G127:AK127,"天")</f>
        <v>0</v>
      </c>
      <c r="AQ125" s="91"/>
      <c r="AV125">
        <f>WEEKDAY(AV124)</f>
        <v>3</v>
      </c>
      <c r="AW125">
        <f>WEEKDAY(AW124)</f>
        <v>4</v>
      </c>
      <c r="AX125">
        <f t="shared" ref="AX125:BZ125" si="668">WEEKDAY(AX124)</f>
        <v>5</v>
      </c>
      <c r="AY125">
        <f t="shared" si="668"/>
        <v>6</v>
      </c>
      <c r="AZ125">
        <f t="shared" si="668"/>
        <v>7</v>
      </c>
      <c r="BA125">
        <f t="shared" si="668"/>
        <v>1</v>
      </c>
      <c r="BB125">
        <f t="shared" si="668"/>
        <v>2</v>
      </c>
      <c r="BC125">
        <f t="shared" si="668"/>
        <v>3</v>
      </c>
      <c r="BD125">
        <f t="shared" si="668"/>
        <v>4</v>
      </c>
      <c r="BE125">
        <f t="shared" si="668"/>
        <v>5</v>
      </c>
      <c r="BF125">
        <f t="shared" si="668"/>
        <v>6</v>
      </c>
      <c r="BG125">
        <f t="shared" si="668"/>
        <v>7</v>
      </c>
      <c r="BH125">
        <f t="shared" si="668"/>
        <v>1</v>
      </c>
      <c r="BI125">
        <f t="shared" si="668"/>
        <v>2</v>
      </c>
      <c r="BJ125">
        <f t="shared" si="668"/>
        <v>3</v>
      </c>
      <c r="BK125">
        <f t="shared" si="668"/>
        <v>4</v>
      </c>
      <c r="BL125">
        <f t="shared" si="668"/>
        <v>5</v>
      </c>
      <c r="BM125">
        <f t="shared" si="668"/>
        <v>6</v>
      </c>
      <c r="BN125">
        <f t="shared" si="668"/>
        <v>7</v>
      </c>
      <c r="BO125">
        <f t="shared" si="668"/>
        <v>1</v>
      </c>
      <c r="BP125">
        <f t="shared" si="668"/>
        <v>2</v>
      </c>
      <c r="BQ125">
        <f t="shared" si="668"/>
        <v>3</v>
      </c>
      <c r="BR125">
        <f t="shared" si="668"/>
        <v>4</v>
      </c>
      <c r="BS125">
        <f t="shared" si="668"/>
        <v>5</v>
      </c>
      <c r="BT125">
        <f t="shared" si="668"/>
        <v>6</v>
      </c>
      <c r="BU125">
        <f t="shared" si="668"/>
        <v>7</v>
      </c>
      <c r="BV125">
        <f t="shared" si="668"/>
        <v>1</v>
      </c>
      <c r="BW125">
        <f t="shared" si="668"/>
        <v>2</v>
      </c>
      <c r="BX125">
        <f t="shared" si="668"/>
        <v>3</v>
      </c>
      <c r="BY125">
        <f t="shared" si="668"/>
        <v>4</v>
      </c>
      <c r="BZ125">
        <f t="shared" si="668"/>
        <v>5</v>
      </c>
    </row>
    <row r="126" spans="1:78" ht="20.25" customHeight="1" x14ac:dyDescent="0.15">
      <c r="A126" s="49"/>
      <c r="B126" s="52" t="s">
        <v>42</v>
      </c>
      <c r="C126" s="50" t="str">
        <f>IFERROR(IF(AP126&lt;($Y$157/100),"×","○"),"")</f>
        <v/>
      </c>
      <c r="D126" s="81" t="s">
        <v>24</v>
      </c>
      <c r="E126" s="82"/>
      <c r="F126" s="83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88" t="s">
        <v>21</v>
      </c>
      <c r="AM126" s="89"/>
      <c r="AN126" s="89"/>
      <c r="AO126" s="89"/>
      <c r="AP126" s="79" t="e">
        <f t="shared" ref="AP126" si="669">AP125/AP124</f>
        <v>#DIV/0!</v>
      </c>
      <c r="AQ126" s="80"/>
      <c r="AR126">
        <f>IF(C126="×",1,0)</f>
        <v>0</v>
      </c>
    </row>
    <row r="127" spans="1:78" ht="20.25" customHeight="1" thickBot="1" x14ac:dyDescent="0.2">
      <c r="A127" s="54"/>
      <c r="B127" s="53" t="s">
        <v>43</v>
      </c>
      <c r="C127" s="51" t="str">
        <f>IF(AP127=0,"",IF(AP125&lt;AP127,"×","○"))</f>
        <v/>
      </c>
      <c r="D127" s="97" t="s">
        <v>25</v>
      </c>
      <c r="E127" s="98"/>
      <c r="F127" s="99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2"/>
      <c r="AL127" s="84" t="s">
        <v>33</v>
      </c>
      <c r="AM127" s="85"/>
      <c r="AN127" s="85"/>
      <c r="AO127" s="85"/>
      <c r="AP127" s="120">
        <f>COUNTIFS(G125:AK125,7,G127:AK127,"作")+COUNTIFS(G125:AK125,7,G127:AK127,"天")+COUNTIFS(G125:AK125,7,G127:AK127,"閉")+COUNTIFS(G125:AK125,1,G127:AK127,"作")+COUNTIFS(G125:AK125,1,G127:AK127,"天")+COUNTIFS(G125:AK125,1,G127:AK127,"閉")</f>
        <v>0</v>
      </c>
      <c r="AQ127" s="121"/>
      <c r="AR127">
        <f>IF(C127="×",1,0)</f>
        <v>0</v>
      </c>
      <c r="AS127">
        <f>IF(A124="","",IF(AR126=0,0,IF(AR127=0,0,1)))</f>
        <v>0</v>
      </c>
    </row>
    <row r="128" spans="1:78" ht="20.25" customHeight="1" x14ac:dyDescent="0.15">
      <c r="A128" s="73" t="str">
        <f>IF($E$5&lt;AV128,"",TEXT(EDATE($E$4,30),"ggge年m月"))</f>
        <v>令和8年10月</v>
      </c>
      <c r="B128" s="74"/>
      <c r="C128" s="75"/>
      <c r="D128" s="92" t="s">
        <v>7</v>
      </c>
      <c r="E128" s="93"/>
      <c r="F128" s="94"/>
      <c r="G128" s="5">
        <f>IF($E$4&gt;AV128,"",IF($E$5&lt;AV128,"",DAY(AV128)))</f>
        <v>1</v>
      </c>
      <c r="H128" s="5">
        <f>IF($E$4&gt;AW128,"",IF($E$5&lt;AW128,"",DAY(AW128)))</f>
        <v>2</v>
      </c>
      <c r="I128" s="5">
        <f t="shared" ref="I128" si="670">IF($E$4&gt;AX128,"",IF($E$5&lt;AX128,"",DAY(AX128)))</f>
        <v>3</v>
      </c>
      <c r="J128" s="5">
        <f t="shared" ref="J128" si="671">IF($E$4&gt;AY128,"",IF($E$5&lt;AY128,"",DAY(AY128)))</f>
        <v>4</v>
      </c>
      <c r="K128" s="5">
        <f t="shared" ref="K128" si="672">IF($E$4&gt;AZ128,"",IF($E$5&lt;AZ128,"",DAY(AZ128)))</f>
        <v>5</v>
      </c>
      <c r="L128" s="41">
        <f t="shared" ref="L128" si="673">IF($E$4&gt;BA128,"",IF($E$5&lt;BA128,"",DAY(BA128)))</f>
        <v>6</v>
      </c>
      <c r="M128" s="41">
        <f t="shared" ref="M128" si="674">IF($E$4&gt;BB128,"",IF($E$5&lt;BB128,"",DAY(BB128)))</f>
        <v>7</v>
      </c>
      <c r="N128" s="16">
        <f t="shared" ref="N128" si="675">IF($E$4&gt;BC128,"",IF($E$5&lt;BC128,"",DAY(BC128)))</f>
        <v>8</v>
      </c>
      <c r="O128" s="16">
        <f t="shared" ref="O128" si="676">IF($E$4&gt;BD128,"",IF($E$5&lt;BD128,"",DAY(BD128)))</f>
        <v>9</v>
      </c>
      <c r="P128" s="16">
        <f t="shared" ref="P128" si="677">IF($E$4&gt;BE128,"",IF($E$5&lt;BE128,"",DAY(BE128)))</f>
        <v>10</v>
      </c>
      <c r="Q128" s="16">
        <f t="shared" ref="Q128" si="678">IF($E$4&gt;BF128,"",IF($E$5&lt;BF128,"",DAY(BF128)))</f>
        <v>11</v>
      </c>
      <c r="R128" s="16">
        <f t="shared" ref="R128" si="679">IF($E$4&gt;BG128,"",IF($E$5&lt;BG128,"",DAY(BG128)))</f>
        <v>12</v>
      </c>
      <c r="S128" s="41">
        <f t="shared" ref="S128" si="680">IF($E$4&gt;BH128,"",IF($E$5&lt;BH128,"",DAY(BH128)))</f>
        <v>13</v>
      </c>
      <c r="T128" s="41">
        <f t="shared" ref="T128" si="681">IF($E$4&gt;BI128,"",IF($E$5&lt;BI128,"",DAY(BI128)))</f>
        <v>14</v>
      </c>
      <c r="U128" s="16">
        <f t="shared" ref="U128" si="682">IF($E$4&gt;BJ128,"",IF($E$5&lt;BJ128,"",DAY(BJ128)))</f>
        <v>15</v>
      </c>
      <c r="V128" s="16">
        <f t="shared" ref="V128" si="683">IF($E$4&gt;BK128,"",IF($E$5&lt;BK128,"",DAY(BK128)))</f>
        <v>16</v>
      </c>
      <c r="W128" s="16">
        <f t="shared" ref="W128" si="684">IF($E$4&gt;BL128,"",IF($E$5&lt;BL128,"",DAY(BL128)))</f>
        <v>17</v>
      </c>
      <c r="X128" s="16">
        <f t="shared" ref="X128" si="685">IF($E$4&gt;BM128,"",IF($E$5&lt;BM128,"",DAY(BM128)))</f>
        <v>18</v>
      </c>
      <c r="Y128" s="16">
        <f t="shared" ref="Y128" si="686">IF($E$4&gt;BN128,"",IF($E$5&lt;BN128,"",DAY(BN128)))</f>
        <v>19</v>
      </c>
      <c r="Z128" s="41">
        <f t="shared" ref="Z128" si="687">IF($E$4&gt;BO128,"",IF($E$5&lt;BO128,"",DAY(BO128)))</f>
        <v>20</v>
      </c>
      <c r="AA128" s="41">
        <f t="shared" ref="AA128" si="688">IF($E$4&gt;BP128,"",IF($E$5&lt;BP128,"",DAY(BP128)))</f>
        <v>21</v>
      </c>
      <c r="AB128" s="16">
        <f t="shared" ref="AB128" si="689">IF($E$4&gt;BQ128,"",IF($E$5&lt;BQ128,"",DAY(BQ128)))</f>
        <v>22</v>
      </c>
      <c r="AC128" s="16">
        <f t="shared" ref="AC128" si="690">IF($E$4&gt;BR128,"",IF($E$5&lt;BR128,"",DAY(BR128)))</f>
        <v>23</v>
      </c>
      <c r="AD128" s="16">
        <f t="shared" ref="AD128" si="691">IF($E$4&gt;BS128,"",IF($E$5&lt;BS128,"",DAY(BS128)))</f>
        <v>24</v>
      </c>
      <c r="AE128" s="16">
        <f t="shared" ref="AE128" si="692">IF($E$4&gt;BT128,"",IF($E$5&lt;BT128,"",DAY(BT128)))</f>
        <v>25</v>
      </c>
      <c r="AF128" s="16">
        <f t="shared" ref="AF128" si="693">IF($E$4&gt;BU128,"",IF($E$5&lt;BU128,"",DAY(BU128)))</f>
        <v>26</v>
      </c>
      <c r="AG128" s="41">
        <f t="shared" ref="AG128" si="694">IF($E$4&gt;BV128,"",IF($E$5&lt;BV128,"",DAY(BV128)))</f>
        <v>27</v>
      </c>
      <c r="AH128" s="41">
        <f t="shared" ref="AH128" si="695">IF($E$4&gt;BW128,"",IF($E$5&lt;BW128,"",DAY(BW128)))</f>
        <v>28</v>
      </c>
      <c r="AI128" s="41">
        <f>IF($E$4&gt;BX128,"",IF($E$5&lt;BX128,"",IF(MONTH(BW128)&lt;&gt;MONTH(BX128),"",DAY(BX128))))</f>
        <v>29</v>
      </c>
      <c r="AJ128" s="5">
        <f>IF($E$4&gt;BY128,"",IF($E$5&lt;BY128,"",IF(MONTH(BW128)&lt;&gt;MONTH(BY128),"",DAY(BY128))))</f>
        <v>30</v>
      </c>
      <c r="AK128" s="13">
        <f>IF($E$4&gt;BZ128,"",IF($E$5&lt;BZ128,"",IF(MONTH(BW128)&lt;&gt;MONTH(BZ128),"",DAY(BZ128))))</f>
        <v>31</v>
      </c>
      <c r="AL128" s="88" t="s">
        <v>11</v>
      </c>
      <c r="AM128" s="89"/>
      <c r="AN128" s="89"/>
      <c r="AO128" s="89"/>
      <c r="AP128" s="95">
        <f>COUNTIF(G130:AK130,"工")+COUNTIF(G130:AK130,"休")+COUNTIFS(G130:AK130,"外",G131:AK131,"作")+COUNTIFS(G130:AK130,"外",G131:AK131,"天")+COUNTIFS(G130:AK130,"外",G131:AK131,"閉")</f>
        <v>0</v>
      </c>
      <c r="AQ128" s="96"/>
      <c r="AU128" s="42"/>
      <c r="AV128" s="45">
        <f>EDATE(AV124,1)</f>
        <v>46296</v>
      </c>
      <c r="AW128" s="45">
        <f>AV128+1</f>
        <v>46297</v>
      </c>
      <c r="AX128" s="45">
        <f t="shared" ref="AX128" si="696">AW128+1</f>
        <v>46298</v>
      </c>
      <c r="AY128" s="45">
        <f t="shared" ref="AY128" si="697">AX128+1</f>
        <v>46299</v>
      </c>
      <c r="AZ128" s="45">
        <f t="shared" ref="AZ128" si="698">AY128+1</f>
        <v>46300</v>
      </c>
      <c r="BA128" s="45">
        <f t="shared" ref="BA128" si="699">AZ128+1</f>
        <v>46301</v>
      </c>
      <c r="BB128" s="45">
        <f t="shared" ref="BB128" si="700">BA128+1</f>
        <v>46302</v>
      </c>
      <c r="BC128" s="45">
        <f t="shared" ref="BC128" si="701">BB128+1</f>
        <v>46303</v>
      </c>
      <c r="BD128" s="45">
        <f t="shared" ref="BD128" si="702">BC128+1</f>
        <v>46304</v>
      </c>
      <c r="BE128" s="45">
        <f t="shared" ref="BE128" si="703">BD128+1</f>
        <v>46305</v>
      </c>
      <c r="BF128" s="45">
        <f t="shared" ref="BF128" si="704">BE128+1</f>
        <v>46306</v>
      </c>
      <c r="BG128" s="45">
        <f t="shared" ref="BG128" si="705">BF128+1</f>
        <v>46307</v>
      </c>
      <c r="BH128" s="45">
        <f t="shared" ref="BH128" si="706">BG128+1</f>
        <v>46308</v>
      </c>
      <c r="BI128" s="45">
        <f t="shared" ref="BI128" si="707">BH128+1</f>
        <v>46309</v>
      </c>
      <c r="BJ128" s="45">
        <f t="shared" ref="BJ128" si="708">BI128+1</f>
        <v>46310</v>
      </c>
      <c r="BK128" s="45">
        <f t="shared" ref="BK128" si="709">BJ128+1</f>
        <v>46311</v>
      </c>
      <c r="BL128" s="45">
        <f t="shared" ref="BL128" si="710">BK128+1</f>
        <v>46312</v>
      </c>
      <c r="BM128" s="45">
        <f t="shared" ref="BM128" si="711">BL128+1</f>
        <v>46313</v>
      </c>
      <c r="BN128" s="45">
        <f t="shared" ref="BN128" si="712">BM128+1</f>
        <v>46314</v>
      </c>
      <c r="BO128" s="45">
        <f t="shared" ref="BO128" si="713">BN128+1</f>
        <v>46315</v>
      </c>
      <c r="BP128" s="45">
        <f t="shared" ref="BP128" si="714">BO128+1</f>
        <v>46316</v>
      </c>
      <c r="BQ128" s="45">
        <f t="shared" ref="BQ128" si="715">BP128+1</f>
        <v>46317</v>
      </c>
      <c r="BR128" s="45">
        <f t="shared" ref="BR128" si="716">BQ128+1</f>
        <v>46318</v>
      </c>
      <c r="BS128" s="45">
        <f t="shared" ref="BS128" si="717">BR128+1</f>
        <v>46319</v>
      </c>
      <c r="BT128" s="45">
        <f t="shared" ref="BT128" si="718">BS128+1</f>
        <v>46320</v>
      </c>
      <c r="BU128" s="45">
        <f t="shared" ref="BU128" si="719">BT128+1</f>
        <v>46321</v>
      </c>
      <c r="BV128" s="45">
        <f t="shared" ref="BV128" si="720">BU128+1</f>
        <v>46322</v>
      </c>
      <c r="BW128" s="45">
        <f t="shared" ref="BW128" si="721">BV128+1</f>
        <v>46323</v>
      </c>
      <c r="BX128" s="45">
        <f t="shared" ref="BX128" si="722">BW128+1</f>
        <v>46324</v>
      </c>
      <c r="BY128" s="45">
        <f t="shared" ref="BY128" si="723">BX128+1</f>
        <v>46325</v>
      </c>
      <c r="BZ128" s="45">
        <f t="shared" ref="BZ128" si="724">BY128+1</f>
        <v>46326</v>
      </c>
    </row>
    <row r="129" spans="1:78" ht="20.25" customHeight="1" x14ac:dyDescent="0.15">
      <c r="A129" s="76"/>
      <c r="B129" s="77"/>
      <c r="C129" s="78"/>
      <c r="D129" s="81" t="s">
        <v>6</v>
      </c>
      <c r="E129" s="82"/>
      <c r="F129" s="83"/>
      <c r="G129" s="43">
        <f>IF(G128="","",WEEKDAY(AV128))</f>
        <v>5</v>
      </c>
      <c r="H129" s="43">
        <f t="shared" ref="H129" si="725">IF(H128="","",WEEKDAY(AW128))</f>
        <v>6</v>
      </c>
      <c r="I129" s="43">
        <f t="shared" ref="I129" si="726">IF(I128="","",WEEKDAY(AX128))</f>
        <v>7</v>
      </c>
      <c r="J129" s="43">
        <f t="shared" ref="J129" si="727">IF(J128="","",WEEKDAY(AY128))</f>
        <v>1</v>
      </c>
      <c r="K129" s="43">
        <f t="shared" ref="K129" si="728">IF(K128="","",WEEKDAY(AZ128))</f>
        <v>2</v>
      </c>
      <c r="L129" s="47">
        <f t="shared" ref="L129" si="729">IF(L128="","",WEEKDAY(BA128))</f>
        <v>3</v>
      </c>
      <c r="M129" s="47">
        <f t="shared" ref="M129" si="730">IF(M128="","",WEEKDAY(BB128))</f>
        <v>4</v>
      </c>
      <c r="N129" s="43">
        <f t="shared" ref="N129" si="731">IF(N128="","",WEEKDAY(BC128))</f>
        <v>5</v>
      </c>
      <c r="O129" s="43">
        <f t="shared" ref="O129" si="732">IF(O128="","",WEEKDAY(BD128))</f>
        <v>6</v>
      </c>
      <c r="P129" s="43">
        <f t="shared" ref="P129" si="733">IF(P128="","",WEEKDAY(BE128))</f>
        <v>7</v>
      </c>
      <c r="Q129" s="43">
        <f t="shared" ref="Q129" si="734">IF(Q128="","",WEEKDAY(BF128))</f>
        <v>1</v>
      </c>
      <c r="R129" s="43">
        <f t="shared" ref="R129" si="735">IF(R128="","",WEEKDAY(BG128))</f>
        <v>2</v>
      </c>
      <c r="S129" s="47">
        <f t="shared" ref="S129" si="736">IF(S128="","",WEEKDAY(BH128))</f>
        <v>3</v>
      </c>
      <c r="T129" s="47">
        <f t="shared" ref="T129" si="737">IF(T128="","",WEEKDAY(BI128))</f>
        <v>4</v>
      </c>
      <c r="U129" s="43">
        <f t="shared" ref="U129" si="738">IF(U128="","",WEEKDAY(BJ128))</f>
        <v>5</v>
      </c>
      <c r="V129" s="43">
        <f t="shared" ref="V129" si="739">IF(V128="","",WEEKDAY(BK128))</f>
        <v>6</v>
      </c>
      <c r="W129" s="43">
        <f t="shared" ref="W129" si="740">IF(W128="","",WEEKDAY(BL128))</f>
        <v>7</v>
      </c>
      <c r="X129" s="43">
        <f t="shared" ref="X129" si="741">IF(X128="","",WEEKDAY(BM128))</f>
        <v>1</v>
      </c>
      <c r="Y129" s="43">
        <f t="shared" ref="Y129" si="742">IF(Y128="","",WEEKDAY(BN128))</f>
        <v>2</v>
      </c>
      <c r="Z129" s="47">
        <f t="shared" ref="Z129" si="743">IF(Z128="","",WEEKDAY(BO128))</f>
        <v>3</v>
      </c>
      <c r="AA129" s="47">
        <f t="shared" ref="AA129" si="744">IF(AA128="","",WEEKDAY(BP128))</f>
        <v>4</v>
      </c>
      <c r="AB129" s="43">
        <f t="shared" ref="AB129" si="745">IF(AB128="","",WEEKDAY(BQ128))</f>
        <v>5</v>
      </c>
      <c r="AC129" s="43">
        <f t="shared" ref="AC129" si="746">IF(AC128="","",WEEKDAY(BR128))</f>
        <v>6</v>
      </c>
      <c r="AD129" s="43">
        <f t="shared" ref="AD129" si="747">IF(AD128="","",WEEKDAY(BS128))</f>
        <v>7</v>
      </c>
      <c r="AE129" s="43">
        <f t="shared" ref="AE129" si="748">IF(AE128="","",WEEKDAY(BT128))</f>
        <v>1</v>
      </c>
      <c r="AF129" s="43">
        <f t="shared" ref="AF129" si="749">IF(AF128="","",WEEKDAY(BU128))</f>
        <v>2</v>
      </c>
      <c r="AG129" s="47">
        <f t="shared" ref="AG129" si="750">IF(AG128="","",WEEKDAY(BV128))</f>
        <v>3</v>
      </c>
      <c r="AH129" s="47">
        <f t="shared" ref="AH129" si="751">IF(AH128="","",WEEKDAY(BW128))</f>
        <v>4</v>
      </c>
      <c r="AI129" s="47">
        <f t="shared" ref="AI129" si="752">IF(AI128="","",WEEKDAY(BX128))</f>
        <v>5</v>
      </c>
      <c r="AJ129" s="43">
        <f t="shared" ref="AJ129" si="753">IF(AJ128="","",WEEKDAY(BY128))</f>
        <v>6</v>
      </c>
      <c r="AK129" s="46">
        <f t="shared" ref="AK129" si="754">IF(AK128="","",WEEKDAY(BZ128))</f>
        <v>7</v>
      </c>
      <c r="AL129" s="88" t="s">
        <v>8</v>
      </c>
      <c r="AM129" s="89"/>
      <c r="AN129" s="89"/>
      <c r="AO129" s="89"/>
      <c r="AP129" s="90">
        <f t="shared" ref="AP129" si="755">COUNTIF(G131:AK131,"閉")+COUNTIF(G131:AK131,"天")</f>
        <v>0</v>
      </c>
      <c r="AQ129" s="91"/>
      <c r="AV129">
        <f>WEEKDAY(AV128)</f>
        <v>5</v>
      </c>
      <c r="AW129">
        <f>WEEKDAY(AW128)</f>
        <v>6</v>
      </c>
      <c r="AX129">
        <f t="shared" ref="AX129:BZ129" si="756">WEEKDAY(AX128)</f>
        <v>7</v>
      </c>
      <c r="AY129">
        <f t="shared" si="756"/>
        <v>1</v>
      </c>
      <c r="AZ129">
        <f t="shared" si="756"/>
        <v>2</v>
      </c>
      <c r="BA129">
        <f t="shared" si="756"/>
        <v>3</v>
      </c>
      <c r="BB129">
        <f t="shared" si="756"/>
        <v>4</v>
      </c>
      <c r="BC129">
        <f t="shared" si="756"/>
        <v>5</v>
      </c>
      <c r="BD129">
        <f t="shared" si="756"/>
        <v>6</v>
      </c>
      <c r="BE129">
        <f t="shared" si="756"/>
        <v>7</v>
      </c>
      <c r="BF129">
        <f t="shared" si="756"/>
        <v>1</v>
      </c>
      <c r="BG129">
        <f t="shared" si="756"/>
        <v>2</v>
      </c>
      <c r="BH129">
        <f t="shared" si="756"/>
        <v>3</v>
      </c>
      <c r="BI129">
        <f t="shared" si="756"/>
        <v>4</v>
      </c>
      <c r="BJ129">
        <f t="shared" si="756"/>
        <v>5</v>
      </c>
      <c r="BK129">
        <f t="shared" si="756"/>
        <v>6</v>
      </c>
      <c r="BL129">
        <f t="shared" si="756"/>
        <v>7</v>
      </c>
      <c r="BM129">
        <f t="shared" si="756"/>
        <v>1</v>
      </c>
      <c r="BN129">
        <f t="shared" si="756"/>
        <v>2</v>
      </c>
      <c r="BO129">
        <f t="shared" si="756"/>
        <v>3</v>
      </c>
      <c r="BP129">
        <f t="shared" si="756"/>
        <v>4</v>
      </c>
      <c r="BQ129">
        <f t="shared" si="756"/>
        <v>5</v>
      </c>
      <c r="BR129">
        <f t="shared" si="756"/>
        <v>6</v>
      </c>
      <c r="BS129">
        <f t="shared" si="756"/>
        <v>7</v>
      </c>
      <c r="BT129">
        <f t="shared" si="756"/>
        <v>1</v>
      </c>
      <c r="BU129">
        <f t="shared" si="756"/>
        <v>2</v>
      </c>
      <c r="BV129">
        <f t="shared" si="756"/>
        <v>3</v>
      </c>
      <c r="BW129">
        <f t="shared" si="756"/>
        <v>4</v>
      </c>
      <c r="BX129">
        <f t="shared" si="756"/>
        <v>5</v>
      </c>
      <c r="BY129">
        <f t="shared" si="756"/>
        <v>6</v>
      </c>
      <c r="BZ129">
        <f t="shared" si="756"/>
        <v>7</v>
      </c>
    </row>
    <row r="130" spans="1:78" ht="20.25" customHeight="1" x14ac:dyDescent="0.15">
      <c r="A130" s="49"/>
      <c r="B130" s="52" t="s">
        <v>42</v>
      </c>
      <c r="C130" s="50" t="str">
        <f>IFERROR(IF(AP130&lt;($Y$157/100),"×","○"),"")</f>
        <v/>
      </c>
      <c r="D130" s="81" t="s">
        <v>24</v>
      </c>
      <c r="E130" s="82"/>
      <c r="F130" s="83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88" t="s">
        <v>21</v>
      </c>
      <c r="AM130" s="89"/>
      <c r="AN130" s="89"/>
      <c r="AO130" s="89"/>
      <c r="AP130" s="79" t="e">
        <f t="shared" ref="AP130" si="757">AP129/AP128</f>
        <v>#DIV/0!</v>
      </c>
      <c r="AQ130" s="80"/>
      <c r="AR130">
        <f>IF(C130="×",1,0)</f>
        <v>0</v>
      </c>
    </row>
    <row r="131" spans="1:78" ht="20.25" customHeight="1" thickBot="1" x14ac:dyDescent="0.2">
      <c r="A131" s="54"/>
      <c r="B131" s="53" t="s">
        <v>43</v>
      </c>
      <c r="C131" s="51" t="str">
        <f>IF(AP131=0,"",IF(AP129&lt;AP131,"×","○"))</f>
        <v/>
      </c>
      <c r="D131" s="97" t="s">
        <v>25</v>
      </c>
      <c r="E131" s="98"/>
      <c r="F131" s="99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2"/>
      <c r="AL131" s="84" t="s">
        <v>33</v>
      </c>
      <c r="AM131" s="85"/>
      <c r="AN131" s="85"/>
      <c r="AO131" s="85"/>
      <c r="AP131" s="120">
        <f>COUNTIFS(G129:AK129,7,G131:AK131,"作")+COUNTIFS(G129:AK129,7,G131:AK131,"天")+COUNTIFS(G129:AK129,7,G131:AK131,"閉")+COUNTIFS(G129:AK129,1,G131:AK131,"作")+COUNTIFS(G129:AK129,1,G131:AK131,"天")+COUNTIFS(G129:AK129,1,G131:AK131,"閉")</f>
        <v>0</v>
      </c>
      <c r="AQ131" s="121"/>
      <c r="AR131">
        <f>IF(C131="×",1,0)</f>
        <v>0</v>
      </c>
      <c r="AS131">
        <f>IF(A128="","",IF(AR130=0,0,IF(AR131=0,0,1)))</f>
        <v>0</v>
      </c>
    </row>
    <row r="132" spans="1:78" ht="20.25" customHeight="1" x14ac:dyDescent="0.15">
      <c r="A132" s="73" t="str">
        <f>IF($E$5&lt;AV132,"",TEXT(EDATE($E$4,31),"ggge年m月"))</f>
        <v>令和8年11月</v>
      </c>
      <c r="B132" s="74"/>
      <c r="C132" s="75"/>
      <c r="D132" s="92" t="s">
        <v>7</v>
      </c>
      <c r="E132" s="93"/>
      <c r="F132" s="94"/>
      <c r="G132" s="5">
        <f>IF($E$4&gt;AV132,"",IF($E$5&lt;AV132,"",DAY(AV132)))</f>
        <v>1</v>
      </c>
      <c r="H132" s="5">
        <f>IF($E$4&gt;AW132,"",IF($E$5&lt;AW132,"",DAY(AW132)))</f>
        <v>2</v>
      </c>
      <c r="I132" s="5">
        <f t="shared" ref="I132" si="758">IF($E$4&gt;AX132,"",IF($E$5&lt;AX132,"",DAY(AX132)))</f>
        <v>3</v>
      </c>
      <c r="J132" s="5">
        <f t="shared" ref="J132" si="759">IF($E$4&gt;AY132,"",IF($E$5&lt;AY132,"",DAY(AY132)))</f>
        <v>4</v>
      </c>
      <c r="K132" s="5">
        <f t="shared" ref="K132" si="760">IF($E$4&gt;AZ132,"",IF($E$5&lt;AZ132,"",DAY(AZ132)))</f>
        <v>5</v>
      </c>
      <c r="L132" s="41">
        <f t="shared" ref="L132" si="761">IF($E$4&gt;BA132,"",IF($E$5&lt;BA132,"",DAY(BA132)))</f>
        <v>6</v>
      </c>
      <c r="M132" s="41">
        <f t="shared" ref="M132" si="762">IF($E$4&gt;BB132,"",IF($E$5&lt;BB132,"",DAY(BB132)))</f>
        <v>7</v>
      </c>
      <c r="N132" s="16">
        <f t="shared" ref="N132" si="763">IF($E$4&gt;BC132,"",IF($E$5&lt;BC132,"",DAY(BC132)))</f>
        <v>8</v>
      </c>
      <c r="O132" s="16">
        <f t="shared" ref="O132" si="764">IF($E$4&gt;BD132,"",IF($E$5&lt;BD132,"",DAY(BD132)))</f>
        <v>9</v>
      </c>
      <c r="P132" s="16">
        <f t="shared" ref="P132" si="765">IF($E$4&gt;BE132,"",IF($E$5&lt;BE132,"",DAY(BE132)))</f>
        <v>10</v>
      </c>
      <c r="Q132" s="16">
        <f t="shared" ref="Q132" si="766">IF($E$4&gt;BF132,"",IF($E$5&lt;BF132,"",DAY(BF132)))</f>
        <v>11</v>
      </c>
      <c r="R132" s="16">
        <f t="shared" ref="R132" si="767">IF($E$4&gt;BG132,"",IF($E$5&lt;BG132,"",DAY(BG132)))</f>
        <v>12</v>
      </c>
      <c r="S132" s="41">
        <f t="shared" ref="S132" si="768">IF($E$4&gt;BH132,"",IF($E$5&lt;BH132,"",DAY(BH132)))</f>
        <v>13</v>
      </c>
      <c r="T132" s="41">
        <f t="shared" ref="T132" si="769">IF($E$4&gt;BI132,"",IF($E$5&lt;BI132,"",DAY(BI132)))</f>
        <v>14</v>
      </c>
      <c r="U132" s="16">
        <f t="shared" ref="U132" si="770">IF($E$4&gt;BJ132,"",IF($E$5&lt;BJ132,"",DAY(BJ132)))</f>
        <v>15</v>
      </c>
      <c r="V132" s="16">
        <f t="shared" ref="V132" si="771">IF($E$4&gt;BK132,"",IF($E$5&lt;BK132,"",DAY(BK132)))</f>
        <v>16</v>
      </c>
      <c r="W132" s="16">
        <f t="shared" ref="W132" si="772">IF($E$4&gt;BL132,"",IF($E$5&lt;BL132,"",DAY(BL132)))</f>
        <v>17</v>
      </c>
      <c r="X132" s="16">
        <f t="shared" ref="X132" si="773">IF($E$4&gt;BM132,"",IF($E$5&lt;BM132,"",DAY(BM132)))</f>
        <v>18</v>
      </c>
      <c r="Y132" s="16">
        <f t="shared" ref="Y132" si="774">IF($E$4&gt;BN132,"",IF($E$5&lt;BN132,"",DAY(BN132)))</f>
        <v>19</v>
      </c>
      <c r="Z132" s="41">
        <f t="shared" ref="Z132" si="775">IF($E$4&gt;BO132,"",IF($E$5&lt;BO132,"",DAY(BO132)))</f>
        <v>20</v>
      </c>
      <c r="AA132" s="41">
        <f t="shared" ref="AA132" si="776">IF($E$4&gt;BP132,"",IF($E$5&lt;BP132,"",DAY(BP132)))</f>
        <v>21</v>
      </c>
      <c r="AB132" s="16">
        <f t="shared" ref="AB132" si="777">IF($E$4&gt;BQ132,"",IF($E$5&lt;BQ132,"",DAY(BQ132)))</f>
        <v>22</v>
      </c>
      <c r="AC132" s="16">
        <f t="shared" ref="AC132" si="778">IF($E$4&gt;BR132,"",IF($E$5&lt;BR132,"",DAY(BR132)))</f>
        <v>23</v>
      </c>
      <c r="AD132" s="16">
        <f t="shared" ref="AD132" si="779">IF($E$4&gt;BS132,"",IF($E$5&lt;BS132,"",DAY(BS132)))</f>
        <v>24</v>
      </c>
      <c r="AE132" s="16">
        <f t="shared" ref="AE132" si="780">IF($E$4&gt;BT132,"",IF($E$5&lt;BT132,"",DAY(BT132)))</f>
        <v>25</v>
      </c>
      <c r="AF132" s="16">
        <f t="shared" ref="AF132" si="781">IF($E$4&gt;BU132,"",IF($E$5&lt;BU132,"",DAY(BU132)))</f>
        <v>26</v>
      </c>
      <c r="AG132" s="41">
        <f t="shared" ref="AG132" si="782">IF($E$4&gt;BV132,"",IF($E$5&lt;BV132,"",DAY(BV132)))</f>
        <v>27</v>
      </c>
      <c r="AH132" s="41">
        <f t="shared" ref="AH132" si="783">IF($E$4&gt;BW132,"",IF($E$5&lt;BW132,"",DAY(BW132)))</f>
        <v>28</v>
      </c>
      <c r="AI132" s="41">
        <f>IF($E$4&gt;BX132,"",IF($E$5&lt;BX132,"",IF(MONTH(BW132)&lt;&gt;MONTH(BX132),"",DAY(BX132))))</f>
        <v>29</v>
      </c>
      <c r="AJ132" s="5">
        <f>IF($E$4&gt;BY132,"",IF($E$5&lt;BY132,"",IF(MONTH(BW132)&lt;&gt;MONTH(BY132),"",DAY(BY132))))</f>
        <v>30</v>
      </c>
      <c r="AK132" s="13" t="str">
        <f>IF($E$4&gt;BZ132,"",IF($E$5&lt;BZ132,"",IF(MONTH(BW132)&lt;&gt;MONTH(BZ132),"",DAY(BZ132))))</f>
        <v/>
      </c>
      <c r="AL132" s="88" t="s">
        <v>11</v>
      </c>
      <c r="AM132" s="89"/>
      <c r="AN132" s="89"/>
      <c r="AO132" s="89"/>
      <c r="AP132" s="95">
        <f>COUNTIF(G134:AK134,"工")+COUNTIF(G134:AK134,"休")+COUNTIFS(G134:AK134,"外",G135:AK135,"作")+COUNTIFS(G134:AK134,"外",G135:AK135,"天")+COUNTIFS(G134:AK134,"外",G135:AK135,"閉")</f>
        <v>0</v>
      </c>
      <c r="AQ132" s="96"/>
      <c r="AU132" s="42"/>
      <c r="AV132" s="45">
        <f>EDATE(AV128,1)</f>
        <v>46327</v>
      </c>
      <c r="AW132" s="45">
        <f>AV132+1</f>
        <v>46328</v>
      </c>
      <c r="AX132" s="45">
        <f t="shared" ref="AX132" si="784">AW132+1</f>
        <v>46329</v>
      </c>
      <c r="AY132" s="45">
        <f t="shared" ref="AY132" si="785">AX132+1</f>
        <v>46330</v>
      </c>
      <c r="AZ132" s="45">
        <f t="shared" ref="AZ132" si="786">AY132+1</f>
        <v>46331</v>
      </c>
      <c r="BA132" s="45">
        <f t="shared" ref="BA132" si="787">AZ132+1</f>
        <v>46332</v>
      </c>
      <c r="BB132" s="45">
        <f t="shared" ref="BB132" si="788">BA132+1</f>
        <v>46333</v>
      </c>
      <c r="BC132" s="45">
        <f t="shared" ref="BC132" si="789">BB132+1</f>
        <v>46334</v>
      </c>
      <c r="BD132" s="45">
        <f t="shared" ref="BD132" si="790">BC132+1</f>
        <v>46335</v>
      </c>
      <c r="BE132" s="45">
        <f t="shared" ref="BE132" si="791">BD132+1</f>
        <v>46336</v>
      </c>
      <c r="BF132" s="45">
        <f t="shared" ref="BF132" si="792">BE132+1</f>
        <v>46337</v>
      </c>
      <c r="BG132" s="45">
        <f t="shared" ref="BG132" si="793">BF132+1</f>
        <v>46338</v>
      </c>
      <c r="BH132" s="45">
        <f t="shared" ref="BH132" si="794">BG132+1</f>
        <v>46339</v>
      </c>
      <c r="BI132" s="45">
        <f t="shared" ref="BI132" si="795">BH132+1</f>
        <v>46340</v>
      </c>
      <c r="BJ132" s="45">
        <f t="shared" ref="BJ132" si="796">BI132+1</f>
        <v>46341</v>
      </c>
      <c r="BK132" s="45">
        <f t="shared" ref="BK132" si="797">BJ132+1</f>
        <v>46342</v>
      </c>
      <c r="BL132" s="45">
        <f t="shared" ref="BL132" si="798">BK132+1</f>
        <v>46343</v>
      </c>
      <c r="BM132" s="45">
        <f t="shared" ref="BM132" si="799">BL132+1</f>
        <v>46344</v>
      </c>
      <c r="BN132" s="45">
        <f t="shared" ref="BN132" si="800">BM132+1</f>
        <v>46345</v>
      </c>
      <c r="BO132" s="45">
        <f t="shared" ref="BO132" si="801">BN132+1</f>
        <v>46346</v>
      </c>
      <c r="BP132" s="45">
        <f t="shared" ref="BP132" si="802">BO132+1</f>
        <v>46347</v>
      </c>
      <c r="BQ132" s="45">
        <f t="shared" ref="BQ132" si="803">BP132+1</f>
        <v>46348</v>
      </c>
      <c r="BR132" s="45">
        <f t="shared" ref="BR132" si="804">BQ132+1</f>
        <v>46349</v>
      </c>
      <c r="BS132" s="45">
        <f t="shared" ref="BS132" si="805">BR132+1</f>
        <v>46350</v>
      </c>
      <c r="BT132" s="45">
        <f t="shared" ref="BT132" si="806">BS132+1</f>
        <v>46351</v>
      </c>
      <c r="BU132" s="45">
        <f t="shared" ref="BU132" si="807">BT132+1</f>
        <v>46352</v>
      </c>
      <c r="BV132" s="45">
        <f t="shared" ref="BV132" si="808">BU132+1</f>
        <v>46353</v>
      </c>
      <c r="BW132" s="45">
        <f t="shared" ref="BW132" si="809">BV132+1</f>
        <v>46354</v>
      </c>
      <c r="BX132" s="45">
        <f t="shared" ref="BX132" si="810">BW132+1</f>
        <v>46355</v>
      </c>
      <c r="BY132" s="45">
        <f t="shared" ref="BY132" si="811">BX132+1</f>
        <v>46356</v>
      </c>
      <c r="BZ132" s="45">
        <f t="shared" ref="BZ132" si="812">BY132+1</f>
        <v>46357</v>
      </c>
    </row>
    <row r="133" spans="1:78" ht="20.25" customHeight="1" x14ac:dyDescent="0.15">
      <c r="A133" s="76"/>
      <c r="B133" s="77"/>
      <c r="C133" s="78"/>
      <c r="D133" s="81" t="s">
        <v>6</v>
      </c>
      <c r="E133" s="82"/>
      <c r="F133" s="83"/>
      <c r="G133" s="43">
        <f>IF(G132="","",WEEKDAY(AV132))</f>
        <v>1</v>
      </c>
      <c r="H133" s="43">
        <f t="shared" ref="H133" si="813">IF(H132="","",WEEKDAY(AW132))</f>
        <v>2</v>
      </c>
      <c r="I133" s="43">
        <f t="shared" ref="I133" si="814">IF(I132="","",WEEKDAY(AX132))</f>
        <v>3</v>
      </c>
      <c r="J133" s="43">
        <f t="shared" ref="J133" si="815">IF(J132="","",WEEKDAY(AY132))</f>
        <v>4</v>
      </c>
      <c r="K133" s="43">
        <f t="shared" ref="K133" si="816">IF(K132="","",WEEKDAY(AZ132))</f>
        <v>5</v>
      </c>
      <c r="L133" s="47">
        <f t="shared" ref="L133" si="817">IF(L132="","",WEEKDAY(BA132))</f>
        <v>6</v>
      </c>
      <c r="M133" s="47">
        <f t="shared" ref="M133" si="818">IF(M132="","",WEEKDAY(BB132))</f>
        <v>7</v>
      </c>
      <c r="N133" s="43">
        <f t="shared" ref="N133" si="819">IF(N132="","",WEEKDAY(BC132))</f>
        <v>1</v>
      </c>
      <c r="O133" s="43">
        <f t="shared" ref="O133" si="820">IF(O132="","",WEEKDAY(BD132))</f>
        <v>2</v>
      </c>
      <c r="P133" s="43">
        <f t="shared" ref="P133" si="821">IF(P132="","",WEEKDAY(BE132))</f>
        <v>3</v>
      </c>
      <c r="Q133" s="43">
        <f t="shared" ref="Q133" si="822">IF(Q132="","",WEEKDAY(BF132))</f>
        <v>4</v>
      </c>
      <c r="R133" s="43">
        <f t="shared" ref="R133" si="823">IF(R132="","",WEEKDAY(BG132))</f>
        <v>5</v>
      </c>
      <c r="S133" s="47">
        <f t="shared" ref="S133" si="824">IF(S132="","",WEEKDAY(BH132))</f>
        <v>6</v>
      </c>
      <c r="T133" s="47">
        <f t="shared" ref="T133" si="825">IF(T132="","",WEEKDAY(BI132))</f>
        <v>7</v>
      </c>
      <c r="U133" s="43">
        <f t="shared" ref="U133" si="826">IF(U132="","",WEEKDAY(BJ132))</f>
        <v>1</v>
      </c>
      <c r="V133" s="43">
        <f t="shared" ref="V133" si="827">IF(V132="","",WEEKDAY(BK132))</f>
        <v>2</v>
      </c>
      <c r="W133" s="43">
        <f t="shared" ref="W133" si="828">IF(W132="","",WEEKDAY(BL132))</f>
        <v>3</v>
      </c>
      <c r="X133" s="43">
        <f t="shared" ref="X133" si="829">IF(X132="","",WEEKDAY(BM132))</f>
        <v>4</v>
      </c>
      <c r="Y133" s="43">
        <f t="shared" ref="Y133" si="830">IF(Y132="","",WEEKDAY(BN132))</f>
        <v>5</v>
      </c>
      <c r="Z133" s="47">
        <f t="shared" ref="Z133" si="831">IF(Z132="","",WEEKDAY(BO132))</f>
        <v>6</v>
      </c>
      <c r="AA133" s="47">
        <f t="shared" ref="AA133" si="832">IF(AA132="","",WEEKDAY(BP132))</f>
        <v>7</v>
      </c>
      <c r="AB133" s="43">
        <f t="shared" ref="AB133" si="833">IF(AB132="","",WEEKDAY(BQ132))</f>
        <v>1</v>
      </c>
      <c r="AC133" s="43">
        <f t="shared" ref="AC133" si="834">IF(AC132="","",WEEKDAY(BR132))</f>
        <v>2</v>
      </c>
      <c r="AD133" s="43">
        <f t="shared" ref="AD133" si="835">IF(AD132="","",WEEKDAY(BS132))</f>
        <v>3</v>
      </c>
      <c r="AE133" s="43">
        <f t="shared" ref="AE133" si="836">IF(AE132="","",WEEKDAY(BT132))</f>
        <v>4</v>
      </c>
      <c r="AF133" s="43">
        <f t="shared" ref="AF133" si="837">IF(AF132="","",WEEKDAY(BU132))</f>
        <v>5</v>
      </c>
      <c r="AG133" s="47">
        <f t="shared" ref="AG133" si="838">IF(AG132="","",WEEKDAY(BV132))</f>
        <v>6</v>
      </c>
      <c r="AH133" s="47">
        <f t="shared" ref="AH133" si="839">IF(AH132="","",WEEKDAY(BW132))</f>
        <v>7</v>
      </c>
      <c r="AI133" s="47">
        <f t="shared" ref="AI133" si="840">IF(AI132="","",WEEKDAY(BX132))</f>
        <v>1</v>
      </c>
      <c r="AJ133" s="43">
        <f t="shared" ref="AJ133" si="841">IF(AJ132="","",WEEKDAY(BY132))</f>
        <v>2</v>
      </c>
      <c r="AK133" s="46" t="str">
        <f t="shared" ref="AK133" si="842">IF(AK132="","",WEEKDAY(BZ132))</f>
        <v/>
      </c>
      <c r="AL133" s="88" t="s">
        <v>8</v>
      </c>
      <c r="AM133" s="89"/>
      <c r="AN133" s="89"/>
      <c r="AO133" s="89"/>
      <c r="AP133" s="90">
        <f t="shared" ref="AP133" si="843">COUNTIF(G135:AK135,"閉")+COUNTIF(G135:AK135,"天")</f>
        <v>0</v>
      </c>
      <c r="AQ133" s="91"/>
      <c r="AV133">
        <f>WEEKDAY(AV132)</f>
        <v>1</v>
      </c>
      <c r="AW133">
        <f>WEEKDAY(AW132)</f>
        <v>2</v>
      </c>
      <c r="AX133">
        <f t="shared" ref="AX133:BZ133" si="844">WEEKDAY(AX132)</f>
        <v>3</v>
      </c>
      <c r="AY133">
        <f t="shared" si="844"/>
        <v>4</v>
      </c>
      <c r="AZ133">
        <f t="shared" si="844"/>
        <v>5</v>
      </c>
      <c r="BA133">
        <f t="shared" si="844"/>
        <v>6</v>
      </c>
      <c r="BB133">
        <f t="shared" si="844"/>
        <v>7</v>
      </c>
      <c r="BC133">
        <f t="shared" si="844"/>
        <v>1</v>
      </c>
      <c r="BD133">
        <f t="shared" si="844"/>
        <v>2</v>
      </c>
      <c r="BE133">
        <f t="shared" si="844"/>
        <v>3</v>
      </c>
      <c r="BF133">
        <f t="shared" si="844"/>
        <v>4</v>
      </c>
      <c r="BG133">
        <f t="shared" si="844"/>
        <v>5</v>
      </c>
      <c r="BH133">
        <f t="shared" si="844"/>
        <v>6</v>
      </c>
      <c r="BI133">
        <f t="shared" si="844"/>
        <v>7</v>
      </c>
      <c r="BJ133">
        <f t="shared" si="844"/>
        <v>1</v>
      </c>
      <c r="BK133">
        <f t="shared" si="844"/>
        <v>2</v>
      </c>
      <c r="BL133">
        <f t="shared" si="844"/>
        <v>3</v>
      </c>
      <c r="BM133">
        <f t="shared" si="844"/>
        <v>4</v>
      </c>
      <c r="BN133">
        <f t="shared" si="844"/>
        <v>5</v>
      </c>
      <c r="BO133">
        <f t="shared" si="844"/>
        <v>6</v>
      </c>
      <c r="BP133">
        <f t="shared" si="844"/>
        <v>7</v>
      </c>
      <c r="BQ133">
        <f t="shared" si="844"/>
        <v>1</v>
      </c>
      <c r="BR133">
        <f t="shared" si="844"/>
        <v>2</v>
      </c>
      <c r="BS133">
        <f t="shared" si="844"/>
        <v>3</v>
      </c>
      <c r="BT133">
        <f t="shared" si="844"/>
        <v>4</v>
      </c>
      <c r="BU133">
        <f t="shared" si="844"/>
        <v>5</v>
      </c>
      <c r="BV133">
        <f t="shared" si="844"/>
        <v>6</v>
      </c>
      <c r="BW133">
        <f t="shared" si="844"/>
        <v>7</v>
      </c>
      <c r="BX133">
        <f t="shared" si="844"/>
        <v>1</v>
      </c>
      <c r="BY133">
        <f t="shared" si="844"/>
        <v>2</v>
      </c>
      <c r="BZ133">
        <f t="shared" si="844"/>
        <v>3</v>
      </c>
    </row>
    <row r="134" spans="1:78" ht="20.25" customHeight="1" x14ac:dyDescent="0.15">
      <c r="A134" s="49"/>
      <c r="B134" s="52" t="s">
        <v>42</v>
      </c>
      <c r="C134" s="50" t="str">
        <f>IFERROR(IF(AP134&lt;($Y$157/100),"×","○"),"")</f>
        <v/>
      </c>
      <c r="D134" s="81" t="s">
        <v>24</v>
      </c>
      <c r="E134" s="82"/>
      <c r="F134" s="83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88" t="s">
        <v>21</v>
      </c>
      <c r="AM134" s="89"/>
      <c r="AN134" s="89"/>
      <c r="AO134" s="89"/>
      <c r="AP134" s="79" t="e">
        <f t="shared" ref="AP134" si="845">AP133/AP132</f>
        <v>#DIV/0!</v>
      </c>
      <c r="AQ134" s="80"/>
      <c r="AR134">
        <f>IF(C134="×",1,0)</f>
        <v>0</v>
      </c>
    </row>
    <row r="135" spans="1:78" ht="20.25" customHeight="1" thickBot="1" x14ac:dyDescent="0.2">
      <c r="A135" s="54"/>
      <c r="B135" s="53" t="s">
        <v>43</v>
      </c>
      <c r="C135" s="51" t="str">
        <f>IF(AP135=0,"",IF(AP133&lt;AP135,"×","○"))</f>
        <v/>
      </c>
      <c r="D135" s="97" t="s">
        <v>25</v>
      </c>
      <c r="E135" s="98"/>
      <c r="F135" s="99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2"/>
      <c r="AL135" s="84" t="s">
        <v>33</v>
      </c>
      <c r="AM135" s="85"/>
      <c r="AN135" s="85"/>
      <c r="AO135" s="85"/>
      <c r="AP135" s="120">
        <f>COUNTIFS(G133:AK133,7,G135:AK135,"作")+COUNTIFS(G133:AK133,7,G135:AK135,"天")+COUNTIFS(G133:AK133,7,G135:AK135,"閉")+COUNTIFS(G133:AK133,1,G135:AK135,"作")+COUNTIFS(G133:AK133,1,G135:AK135,"天")+COUNTIFS(G133:AK133,1,G135:AK135,"閉")</f>
        <v>0</v>
      </c>
      <c r="AQ135" s="121"/>
      <c r="AR135">
        <f>IF(C135="×",1,0)</f>
        <v>0</v>
      </c>
      <c r="AS135">
        <f>IF(A132="","",IF(AR134=0,0,IF(AR135=0,0,1)))</f>
        <v>0</v>
      </c>
    </row>
    <row r="136" spans="1:78" ht="20.25" customHeight="1" x14ac:dyDescent="0.15">
      <c r="A136" s="73" t="str">
        <f>IF($E$5&lt;AV136,"",TEXT(EDATE($E$4,32),"ggge年m月"))</f>
        <v>令和8年12月</v>
      </c>
      <c r="B136" s="74"/>
      <c r="C136" s="75"/>
      <c r="D136" s="92" t="s">
        <v>7</v>
      </c>
      <c r="E136" s="93"/>
      <c r="F136" s="94"/>
      <c r="G136" s="5">
        <f>IF($E$4&gt;AV136,"",IF($E$5&lt;AV136,"",DAY(AV136)))</f>
        <v>1</v>
      </c>
      <c r="H136" s="5">
        <f>IF($E$4&gt;AW136,"",IF($E$5&lt;AW136,"",DAY(AW136)))</f>
        <v>2</v>
      </c>
      <c r="I136" s="5">
        <f t="shared" ref="I136" si="846">IF($E$4&gt;AX136,"",IF($E$5&lt;AX136,"",DAY(AX136)))</f>
        <v>3</v>
      </c>
      <c r="J136" s="5">
        <f t="shared" ref="J136" si="847">IF($E$4&gt;AY136,"",IF($E$5&lt;AY136,"",DAY(AY136)))</f>
        <v>4</v>
      </c>
      <c r="K136" s="5">
        <f t="shared" ref="K136" si="848">IF($E$4&gt;AZ136,"",IF($E$5&lt;AZ136,"",DAY(AZ136)))</f>
        <v>5</v>
      </c>
      <c r="L136" s="41">
        <f t="shared" ref="L136" si="849">IF($E$4&gt;BA136,"",IF($E$5&lt;BA136,"",DAY(BA136)))</f>
        <v>6</v>
      </c>
      <c r="M136" s="41">
        <f t="shared" ref="M136" si="850">IF($E$4&gt;BB136,"",IF($E$5&lt;BB136,"",DAY(BB136)))</f>
        <v>7</v>
      </c>
      <c r="N136" s="16">
        <f t="shared" ref="N136" si="851">IF($E$4&gt;BC136,"",IF($E$5&lt;BC136,"",DAY(BC136)))</f>
        <v>8</v>
      </c>
      <c r="O136" s="16">
        <f t="shared" ref="O136" si="852">IF($E$4&gt;BD136,"",IF($E$5&lt;BD136,"",DAY(BD136)))</f>
        <v>9</v>
      </c>
      <c r="P136" s="16">
        <f t="shared" ref="P136" si="853">IF($E$4&gt;BE136,"",IF($E$5&lt;BE136,"",DAY(BE136)))</f>
        <v>10</v>
      </c>
      <c r="Q136" s="16">
        <f t="shared" ref="Q136" si="854">IF($E$4&gt;BF136,"",IF($E$5&lt;BF136,"",DAY(BF136)))</f>
        <v>11</v>
      </c>
      <c r="R136" s="16">
        <f t="shared" ref="R136" si="855">IF($E$4&gt;BG136,"",IF($E$5&lt;BG136,"",DAY(BG136)))</f>
        <v>12</v>
      </c>
      <c r="S136" s="41">
        <f t="shared" ref="S136" si="856">IF($E$4&gt;BH136,"",IF($E$5&lt;BH136,"",DAY(BH136)))</f>
        <v>13</v>
      </c>
      <c r="T136" s="41">
        <f t="shared" ref="T136" si="857">IF($E$4&gt;BI136,"",IF($E$5&lt;BI136,"",DAY(BI136)))</f>
        <v>14</v>
      </c>
      <c r="U136" s="16">
        <f t="shared" ref="U136" si="858">IF($E$4&gt;BJ136,"",IF($E$5&lt;BJ136,"",DAY(BJ136)))</f>
        <v>15</v>
      </c>
      <c r="V136" s="16">
        <f t="shared" ref="V136" si="859">IF($E$4&gt;BK136,"",IF($E$5&lt;BK136,"",DAY(BK136)))</f>
        <v>16</v>
      </c>
      <c r="W136" s="16">
        <f t="shared" ref="W136" si="860">IF($E$4&gt;BL136,"",IF($E$5&lt;BL136,"",DAY(BL136)))</f>
        <v>17</v>
      </c>
      <c r="X136" s="16">
        <f t="shared" ref="X136" si="861">IF($E$4&gt;BM136,"",IF($E$5&lt;BM136,"",DAY(BM136)))</f>
        <v>18</v>
      </c>
      <c r="Y136" s="16">
        <f t="shared" ref="Y136" si="862">IF($E$4&gt;BN136,"",IF($E$5&lt;BN136,"",DAY(BN136)))</f>
        <v>19</v>
      </c>
      <c r="Z136" s="41">
        <f t="shared" ref="Z136" si="863">IF($E$4&gt;BO136,"",IF($E$5&lt;BO136,"",DAY(BO136)))</f>
        <v>20</v>
      </c>
      <c r="AA136" s="41">
        <f t="shared" ref="AA136" si="864">IF($E$4&gt;BP136,"",IF($E$5&lt;BP136,"",DAY(BP136)))</f>
        <v>21</v>
      </c>
      <c r="AB136" s="16">
        <f t="shared" ref="AB136" si="865">IF($E$4&gt;BQ136,"",IF($E$5&lt;BQ136,"",DAY(BQ136)))</f>
        <v>22</v>
      </c>
      <c r="AC136" s="16">
        <f t="shared" ref="AC136" si="866">IF($E$4&gt;BR136,"",IF($E$5&lt;BR136,"",DAY(BR136)))</f>
        <v>23</v>
      </c>
      <c r="AD136" s="16">
        <f t="shared" ref="AD136" si="867">IF($E$4&gt;BS136,"",IF($E$5&lt;BS136,"",DAY(BS136)))</f>
        <v>24</v>
      </c>
      <c r="AE136" s="16">
        <f t="shared" ref="AE136" si="868">IF($E$4&gt;BT136,"",IF($E$5&lt;BT136,"",DAY(BT136)))</f>
        <v>25</v>
      </c>
      <c r="AF136" s="16">
        <f t="shared" ref="AF136" si="869">IF($E$4&gt;BU136,"",IF($E$5&lt;BU136,"",DAY(BU136)))</f>
        <v>26</v>
      </c>
      <c r="AG136" s="41">
        <f t="shared" ref="AG136" si="870">IF($E$4&gt;BV136,"",IF($E$5&lt;BV136,"",DAY(BV136)))</f>
        <v>27</v>
      </c>
      <c r="AH136" s="41">
        <f t="shared" ref="AH136" si="871">IF($E$4&gt;BW136,"",IF($E$5&lt;BW136,"",DAY(BW136)))</f>
        <v>28</v>
      </c>
      <c r="AI136" s="41">
        <f>IF($E$4&gt;BX136,"",IF($E$5&lt;BX136,"",IF(MONTH(BW136)&lt;&gt;MONTH(BX136),"",DAY(BX136))))</f>
        <v>29</v>
      </c>
      <c r="AJ136" s="5">
        <f>IF($E$4&gt;BY136,"",IF($E$5&lt;BY136,"",IF(MONTH(BW136)&lt;&gt;MONTH(BY136),"",DAY(BY136))))</f>
        <v>30</v>
      </c>
      <c r="AK136" s="13">
        <f>IF($E$4&gt;BZ136,"",IF($E$5&lt;BZ136,"",IF(MONTH(BW136)&lt;&gt;MONTH(BZ136),"",DAY(BZ136))))</f>
        <v>31</v>
      </c>
      <c r="AL136" s="88" t="s">
        <v>11</v>
      </c>
      <c r="AM136" s="89"/>
      <c r="AN136" s="89"/>
      <c r="AO136" s="89"/>
      <c r="AP136" s="95">
        <f>COUNTIF(G138:AK138,"工")+COUNTIF(G138:AK138,"休")+COUNTIFS(G138:AK138,"外",G139:AK139,"作")+COUNTIFS(G138:AK138,"外",G139:AK139,"天")+COUNTIFS(G138:AK138,"外",G139:AK139,"閉")</f>
        <v>0</v>
      </c>
      <c r="AQ136" s="96"/>
      <c r="AU136" s="42"/>
      <c r="AV136" s="45">
        <f>EDATE(AV132,1)</f>
        <v>46357</v>
      </c>
      <c r="AW136" s="45">
        <f>AV136+1</f>
        <v>46358</v>
      </c>
      <c r="AX136" s="45">
        <f t="shared" ref="AX136" si="872">AW136+1</f>
        <v>46359</v>
      </c>
      <c r="AY136" s="45">
        <f t="shared" ref="AY136" si="873">AX136+1</f>
        <v>46360</v>
      </c>
      <c r="AZ136" s="45">
        <f t="shared" ref="AZ136" si="874">AY136+1</f>
        <v>46361</v>
      </c>
      <c r="BA136" s="45">
        <f t="shared" ref="BA136" si="875">AZ136+1</f>
        <v>46362</v>
      </c>
      <c r="BB136" s="45">
        <f t="shared" ref="BB136" si="876">BA136+1</f>
        <v>46363</v>
      </c>
      <c r="BC136" s="45">
        <f t="shared" ref="BC136" si="877">BB136+1</f>
        <v>46364</v>
      </c>
      <c r="BD136" s="45">
        <f t="shared" ref="BD136" si="878">BC136+1</f>
        <v>46365</v>
      </c>
      <c r="BE136" s="45">
        <f t="shared" ref="BE136" si="879">BD136+1</f>
        <v>46366</v>
      </c>
      <c r="BF136" s="45">
        <f t="shared" ref="BF136" si="880">BE136+1</f>
        <v>46367</v>
      </c>
      <c r="BG136" s="45">
        <f t="shared" ref="BG136" si="881">BF136+1</f>
        <v>46368</v>
      </c>
      <c r="BH136" s="45">
        <f t="shared" ref="BH136" si="882">BG136+1</f>
        <v>46369</v>
      </c>
      <c r="BI136" s="45">
        <f t="shared" ref="BI136" si="883">BH136+1</f>
        <v>46370</v>
      </c>
      <c r="BJ136" s="45">
        <f t="shared" ref="BJ136" si="884">BI136+1</f>
        <v>46371</v>
      </c>
      <c r="BK136" s="45">
        <f t="shared" ref="BK136" si="885">BJ136+1</f>
        <v>46372</v>
      </c>
      <c r="BL136" s="45">
        <f t="shared" ref="BL136" si="886">BK136+1</f>
        <v>46373</v>
      </c>
      <c r="BM136" s="45">
        <f t="shared" ref="BM136" si="887">BL136+1</f>
        <v>46374</v>
      </c>
      <c r="BN136" s="45">
        <f t="shared" ref="BN136" si="888">BM136+1</f>
        <v>46375</v>
      </c>
      <c r="BO136" s="45">
        <f t="shared" ref="BO136" si="889">BN136+1</f>
        <v>46376</v>
      </c>
      <c r="BP136" s="45">
        <f t="shared" ref="BP136" si="890">BO136+1</f>
        <v>46377</v>
      </c>
      <c r="BQ136" s="45">
        <f t="shared" ref="BQ136" si="891">BP136+1</f>
        <v>46378</v>
      </c>
      <c r="BR136" s="45">
        <f t="shared" ref="BR136" si="892">BQ136+1</f>
        <v>46379</v>
      </c>
      <c r="BS136" s="45">
        <f t="shared" ref="BS136" si="893">BR136+1</f>
        <v>46380</v>
      </c>
      <c r="BT136" s="45">
        <f t="shared" ref="BT136" si="894">BS136+1</f>
        <v>46381</v>
      </c>
      <c r="BU136" s="45">
        <f t="shared" ref="BU136" si="895">BT136+1</f>
        <v>46382</v>
      </c>
      <c r="BV136" s="45">
        <f t="shared" ref="BV136" si="896">BU136+1</f>
        <v>46383</v>
      </c>
      <c r="BW136" s="45">
        <f t="shared" ref="BW136" si="897">BV136+1</f>
        <v>46384</v>
      </c>
      <c r="BX136" s="45">
        <f t="shared" ref="BX136" si="898">BW136+1</f>
        <v>46385</v>
      </c>
      <c r="BY136" s="45">
        <f t="shared" ref="BY136" si="899">BX136+1</f>
        <v>46386</v>
      </c>
      <c r="BZ136" s="45">
        <f t="shared" ref="BZ136" si="900">BY136+1</f>
        <v>46387</v>
      </c>
    </row>
    <row r="137" spans="1:78" ht="20.25" customHeight="1" x14ac:dyDescent="0.15">
      <c r="A137" s="76"/>
      <c r="B137" s="77"/>
      <c r="C137" s="78"/>
      <c r="D137" s="81" t="s">
        <v>6</v>
      </c>
      <c r="E137" s="82"/>
      <c r="F137" s="83"/>
      <c r="G137" s="43">
        <f>IF(G136="","",WEEKDAY(AV136))</f>
        <v>3</v>
      </c>
      <c r="H137" s="43">
        <f t="shared" ref="H137" si="901">IF(H136="","",WEEKDAY(AW136))</f>
        <v>4</v>
      </c>
      <c r="I137" s="43">
        <f t="shared" ref="I137" si="902">IF(I136="","",WEEKDAY(AX136))</f>
        <v>5</v>
      </c>
      <c r="J137" s="43">
        <f t="shared" ref="J137" si="903">IF(J136="","",WEEKDAY(AY136))</f>
        <v>6</v>
      </c>
      <c r="K137" s="43">
        <f t="shared" ref="K137" si="904">IF(K136="","",WEEKDAY(AZ136))</f>
        <v>7</v>
      </c>
      <c r="L137" s="47">
        <f t="shared" ref="L137" si="905">IF(L136="","",WEEKDAY(BA136))</f>
        <v>1</v>
      </c>
      <c r="M137" s="47">
        <f t="shared" ref="M137" si="906">IF(M136="","",WEEKDAY(BB136))</f>
        <v>2</v>
      </c>
      <c r="N137" s="43">
        <f t="shared" ref="N137" si="907">IF(N136="","",WEEKDAY(BC136))</f>
        <v>3</v>
      </c>
      <c r="O137" s="43">
        <f t="shared" ref="O137" si="908">IF(O136="","",WEEKDAY(BD136))</f>
        <v>4</v>
      </c>
      <c r="P137" s="43">
        <f t="shared" ref="P137" si="909">IF(P136="","",WEEKDAY(BE136))</f>
        <v>5</v>
      </c>
      <c r="Q137" s="43">
        <f t="shared" ref="Q137" si="910">IF(Q136="","",WEEKDAY(BF136))</f>
        <v>6</v>
      </c>
      <c r="R137" s="43">
        <f t="shared" ref="R137" si="911">IF(R136="","",WEEKDAY(BG136))</f>
        <v>7</v>
      </c>
      <c r="S137" s="47">
        <f t="shared" ref="S137" si="912">IF(S136="","",WEEKDAY(BH136))</f>
        <v>1</v>
      </c>
      <c r="T137" s="47">
        <f t="shared" ref="T137" si="913">IF(T136="","",WEEKDAY(BI136))</f>
        <v>2</v>
      </c>
      <c r="U137" s="43">
        <f t="shared" ref="U137" si="914">IF(U136="","",WEEKDAY(BJ136))</f>
        <v>3</v>
      </c>
      <c r="V137" s="43">
        <f t="shared" ref="V137" si="915">IF(V136="","",WEEKDAY(BK136))</f>
        <v>4</v>
      </c>
      <c r="W137" s="43">
        <f t="shared" ref="W137" si="916">IF(W136="","",WEEKDAY(BL136))</f>
        <v>5</v>
      </c>
      <c r="X137" s="43">
        <f t="shared" ref="X137" si="917">IF(X136="","",WEEKDAY(BM136))</f>
        <v>6</v>
      </c>
      <c r="Y137" s="43">
        <f t="shared" ref="Y137" si="918">IF(Y136="","",WEEKDAY(BN136))</f>
        <v>7</v>
      </c>
      <c r="Z137" s="47">
        <f t="shared" ref="Z137" si="919">IF(Z136="","",WEEKDAY(BO136))</f>
        <v>1</v>
      </c>
      <c r="AA137" s="47">
        <f t="shared" ref="AA137" si="920">IF(AA136="","",WEEKDAY(BP136))</f>
        <v>2</v>
      </c>
      <c r="AB137" s="43">
        <f t="shared" ref="AB137" si="921">IF(AB136="","",WEEKDAY(BQ136))</f>
        <v>3</v>
      </c>
      <c r="AC137" s="43">
        <f t="shared" ref="AC137" si="922">IF(AC136="","",WEEKDAY(BR136))</f>
        <v>4</v>
      </c>
      <c r="AD137" s="43">
        <f t="shared" ref="AD137" si="923">IF(AD136="","",WEEKDAY(BS136))</f>
        <v>5</v>
      </c>
      <c r="AE137" s="43">
        <f t="shared" ref="AE137" si="924">IF(AE136="","",WEEKDAY(BT136))</f>
        <v>6</v>
      </c>
      <c r="AF137" s="43">
        <f t="shared" ref="AF137" si="925">IF(AF136="","",WEEKDAY(BU136))</f>
        <v>7</v>
      </c>
      <c r="AG137" s="47">
        <f t="shared" ref="AG137" si="926">IF(AG136="","",WEEKDAY(BV136))</f>
        <v>1</v>
      </c>
      <c r="AH137" s="47">
        <f t="shared" ref="AH137" si="927">IF(AH136="","",WEEKDAY(BW136))</f>
        <v>2</v>
      </c>
      <c r="AI137" s="47">
        <f t="shared" ref="AI137" si="928">IF(AI136="","",WEEKDAY(BX136))</f>
        <v>3</v>
      </c>
      <c r="AJ137" s="43">
        <f t="shared" ref="AJ137" si="929">IF(AJ136="","",WEEKDAY(BY136))</f>
        <v>4</v>
      </c>
      <c r="AK137" s="46">
        <f t="shared" ref="AK137" si="930">IF(AK136="","",WEEKDAY(BZ136))</f>
        <v>5</v>
      </c>
      <c r="AL137" s="88" t="s">
        <v>8</v>
      </c>
      <c r="AM137" s="89"/>
      <c r="AN137" s="89"/>
      <c r="AO137" s="89"/>
      <c r="AP137" s="90">
        <f t="shared" ref="AP137" si="931">COUNTIF(G139:AK139,"閉")+COUNTIF(G139:AK139,"天")</f>
        <v>0</v>
      </c>
      <c r="AQ137" s="91"/>
      <c r="AV137">
        <f>WEEKDAY(AV136)</f>
        <v>3</v>
      </c>
      <c r="AW137">
        <f>WEEKDAY(AW136)</f>
        <v>4</v>
      </c>
      <c r="AX137">
        <f t="shared" ref="AX137:BZ137" si="932">WEEKDAY(AX136)</f>
        <v>5</v>
      </c>
      <c r="AY137">
        <f t="shared" si="932"/>
        <v>6</v>
      </c>
      <c r="AZ137">
        <f t="shared" si="932"/>
        <v>7</v>
      </c>
      <c r="BA137">
        <f t="shared" si="932"/>
        <v>1</v>
      </c>
      <c r="BB137">
        <f t="shared" si="932"/>
        <v>2</v>
      </c>
      <c r="BC137">
        <f t="shared" si="932"/>
        <v>3</v>
      </c>
      <c r="BD137">
        <f t="shared" si="932"/>
        <v>4</v>
      </c>
      <c r="BE137">
        <f t="shared" si="932"/>
        <v>5</v>
      </c>
      <c r="BF137">
        <f t="shared" si="932"/>
        <v>6</v>
      </c>
      <c r="BG137">
        <f t="shared" si="932"/>
        <v>7</v>
      </c>
      <c r="BH137">
        <f t="shared" si="932"/>
        <v>1</v>
      </c>
      <c r="BI137">
        <f t="shared" si="932"/>
        <v>2</v>
      </c>
      <c r="BJ137">
        <f t="shared" si="932"/>
        <v>3</v>
      </c>
      <c r="BK137">
        <f t="shared" si="932"/>
        <v>4</v>
      </c>
      <c r="BL137">
        <f t="shared" si="932"/>
        <v>5</v>
      </c>
      <c r="BM137">
        <f t="shared" si="932"/>
        <v>6</v>
      </c>
      <c r="BN137">
        <f t="shared" si="932"/>
        <v>7</v>
      </c>
      <c r="BO137">
        <f t="shared" si="932"/>
        <v>1</v>
      </c>
      <c r="BP137">
        <f t="shared" si="932"/>
        <v>2</v>
      </c>
      <c r="BQ137">
        <f t="shared" si="932"/>
        <v>3</v>
      </c>
      <c r="BR137">
        <f t="shared" si="932"/>
        <v>4</v>
      </c>
      <c r="BS137">
        <f t="shared" si="932"/>
        <v>5</v>
      </c>
      <c r="BT137">
        <f t="shared" si="932"/>
        <v>6</v>
      </c>
      <c r="BU137">
        <f t="shared" si="932"/>
        <v>7</v>
      </c>
      <c r="BV137">
        <f t="shared" si="932"/>
        <v>1</v>
      </c>
      <c r="BW137">
        <f t="shared" si="932"/>
        <v>2</v>
      </c>
      <c r="BX137">
        <f t="shared" si="932"/>
        <v>3</v>
      </c>
      <c r="BY137">
        <f t="shared" si="932"/>
        <v>4</v>
      </c>
      <c r="BZ137">
        <f t="shared" si="932"/>
        <v>5</v>
      </c>
    </row>
    <row r="138" spans="1:78" ht="20.25" customHeight="1" x14ac:dyDescent="0.15">
      <c r="A138" s="49"/>
      <c r="B138" s="52" t="s">
        <v>42</v>
      </c>
      <c r="C138" s="50" t="str">
        <f>IFERROR(IF(AP138&lt;($Y$157/100),"×","○"),"")</f>
        <v/>
      </c>
      <c r="D138" s="81" t="s">
        <v>24</v>
      </c>
      <c r="E138" s="82"/>
      <c r="F138" s="83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88" t="s">
        <v>21</v>
      </c>
      <c r="AM138" s="89"/>
      <c r="AN138" s="89"/>
      <c r="AO138" s="89"/>
      <c r="AP138" s="79" t="e">
        <f t="shared" ref="AP138" si="933">AP137/AP136</f>
        <v>#DIV/0!</v>
      </c>
      <c r="AQ138" s="80"/>
      <c r="AR138">
        <f>IF(C138="×",1,0)</f>
        <v>0</v>
      </c>
    </row>
    <row r="139" spans="1:78" ht="20.25" customHeight="1" thickBot="1" x14ac:dyDescent="0.2">
      <c r="A139" s="54"/>
      <c r="B139" s="53" t="s">
        <v>43</v>
      </c>
      <c r="C139" s="51" t="str">
        <f>IF(AP139=0,"",IF(AP137&lt;AP139,"×","○"))</f>
        <v/>
      </c>
      <c r="D139" s="97" t="s">
        <v>25</v>
      </c>
      <c r="E139" s="98"/>
      <c r="F139" s="99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2"/>
      <c r="AL139" s="84" t="s">
        <v>33</v>
      </c>
      <c r="AM139" s="85"/>
      <c r="AN139" s="85"/>
      <c r="AO139" s="85"/>
      <c r="AP139" s="120">
        <f>COUNTIFS(G137:AK137,7,G139:AK139,"作")+COUNTIFS(G137:AK137,7,G139:AK139,"天")+COUNTIFS(G137:AK137,7,G139:AK139,"閉")+COUNTIFS(G137:AK137,1,G139:AK139,"作")+COUNTIFS(G137:AK137,1,G139:AK139,"天")+COUNTIFS(G137:AK137,1,G139:AK139,"閉")</f>
        <v>0</v>
      </c>
      <c r="AQ139" s="121"/>
      <c r="AR139">
        <f>IF(C139="×",1,0)</f>
        <v>0</v>
      </c>
      <c r="AS139">
        <f>IF(A136="","",IF(AR138=0,0,IF(AR139=0,0,1)))</f>
        <v>0</v>
      </c>
    </row>
    <row r="140" spans="1:78" ht="20.25" customHeight="1" x14ac:dyDescent="0.15">
      <c r="A140" s="73" t="str">
        <f>IF($E$5&lt;AV140,"",TEXT(EDATE($E$4,33),"ggge年m月"))</f>
        <v>令和9年1月</v>
      </c>
      <c r="B140" s="74"/>
      <c r="C140" s="75"/>
      <c r="D140" s="92" t="s">
        <v>7</v>
      </c>
      <c r="E140" s="93"/>
      <c r="F140" s="94"/>
      <c r="G140" s="5">
        <f>IF($E$4&gt;AV140,"",IF($E$5&lt;AV140,"",DAY(AV140)))</f>
        <v>1</v>
      </c>
      <c r="H140" s="5">
        <f>IF($E$4&gt;AW140,"",IF($E$5&lt;AW140,"",DAY(AW140)))</f>
        <v>2</v>
      </c>
      <c r="I140" s="5">
        <f t="shared" ref="I140" si="934">IF($E$4&gt;AX140,"",IF($E$5&lt;AX140,"",DAY(AX140)))</f>
        <v>3</v>
      </c>
      <c r="J140" s="5">
        <f t="shared" ref="J140" si="935">IF($E$4&gt;AY140,"",IF($E$5&lt;AY140,"",DAY(AY140)))</f>
        <v>4</v>
      </c>
      <c r="K140" s="5">
        <f t="shared" ref="K140" si="936">IF($E$4&gt;AZ140,"",IF($E$5&lt;AZ140,"",DAY(AZ140)))</f>
        <v>5</v>
      </c>
      <c r="L140" s="41">
        <f t="shared" ref="L140" si="937">IF($E$4&gt;BA140,"",IF($E$5&lt;BA140,"",DAY(BA140)))</f>
        <v>6</v>
      </c>
      <c r="M140" s="41">
        <f t="shared" ref="M140" si="938">IF($E$4&gt;BB140,"",IF($E$5&lt;BB140,"",DAY(BB140)))</f>
        <v>7</v>
      </c>
      <c r="N140" s="16">
        <f t="shared" ref="N140" si="939">IF($E$4&gt;BC140,"",IF($E$5&lt;BC140,"",DAY(BC140)))</f>
        <v>8</v>
      </c>
      <c r="O140" s="16">
        <f t="shared" ref="O140" si="940">IF($E$4&gt;BD140,"",IF($E$5&lt;BD140,"",DAY(BD140)))</f>
        <v>9</v>
      </c>
      <c r="P140" s="16">
        <f t="shared" ref="P140" si="941">IF($E$4&gt;BE140,"",IF($E$5&lt;BE140,"",DAY(BE140)))</f>
        <v>10</v>
      </c>
      <c r="Q140" s="16">
        <f t="shared" ref="Q140" si="942">IF($E$4&gt;BF140,"",IF($E$5&lt;BF140,"",DAY(BF140)))</f>
        <v>11</v>
      </c>
      <c r="R140" s="16">
        <f t="shared" ref="R140" si="943">IF($E$4&gt;BG140,"",IF($E$5&lt;BG140,"",DAY(BG140)))</f>
        <v>12</v>
      </c>
      <c r="S140" s="41">
        <f t="shared" ref="S140" si="944">IF($E$4&gt;BH140,"",IF($E$5&lt;BH140,"",DAY(BH140)))</f>
        <v>13</v>
      </c>
      <c r="T140" s="41">
        <f t="shared" ref="T140" si="945">IF($E$4&gt;BI140,"",IF($E$5&lt;BI140,"",DAY(BI140)))</f>
        <v>14</v>
      </c>
      <c r="U140" s="16">
        <f t="shared" ref="U140" si="946">IF($E$4&gt;BJ140,"",IF($E$5&lt;BJ140,"",DAY(BJ140)))</f>
        <v>15</v>
      </c>
      <c r="V140" s="16">
        <f t="shared" ref="V140" si="947">IF($E$4&gt;BK140,"",IF($E$5&lt;BK140,"",DAY(BK140)))</f>
        <v>16</v>
      </c>
      <c r="W140" s="16">
        <f t="shared" ref="W140" si="948">IF($E$4&gt;BL140,"",IF($E$5&lt;BL140,"",DAY(BL140)))</f>
        <v>17</v>
      </c>
      <c r="X140" s="16">
        <f t="shared" ref="X140" si="949">IF($E$4&gt;BM140,"",IF($E$5&lt;BM140,"",DAY(BM140)))</f>
        <v>18</v>
      </c>
      <c r="Y140" s="16">
        <f t="shared" ref="Y140" si="950">IF($E$4&gt;BN140,"",IF($E$5&lt;BN140,"",DAY(BN140)))</f>
        <v>19</v>
      </c>
      <c r="Z140" s="41">
        <f t="shared" ref="Z140" si="951">IF($E$4&gt;BO140,"",IF($E$5&lt;BO140,"",DAY(BO140)))</f>
        <v>20</v>
      </c>
      <c r="AA140" s="41">
        <f t="shared" ref="AA140" si="952">IF($E$4&gt;BP140,"",IF($E$5&lt;BP140,"",DAY(BP140)))</f>
        <v>21</v>
      </c>
      <c r="AB140" s="16">
        <f t="shared" ref="AB140" si="953">IF($E$4&gt;BQ140,"",IF($E$5&lt;BQ140,"",DAY(BQ140)))</f>
        <v>22</v>
      </c>
      <c r="AC140" s="16">
        <f t="shared" ref="AC140" si="954">IF($E$4&gt;BR140,"",IF($E$5&lt;BR140,"",DAY(BR140)))</f>
        <v>23</v>
      </c>
      <c r="AD140" s="16">
        <f t="shared" ref="AD140" si="955">IF($E$4&gt;BS140,"",IF($E$5&lt;BS140,"",DAY(BS140)))</f>
        <v>24</v>
      </c>
      <c r="AE140" s="16">
        <f t="shared" ref="AE140" si="956">IF($E$4&gt;BT140,"",IF($E$5&lt;BT140,"",DAY(BT140)))</f>
        <v>25</v>
      </c>
      <c r="AF140" s="16">
        <f t="shared" ref="AF140" si="957">IF($E$4&gt;BU140,"",IF($E$5&lt;BU140,"",DAY(BU140)))</f>
        <v>26</v>
      </c>
      <c r="AG140" s="41">
        <f t="shared" ref="AG140" si="958">IF($E$4&gt;BV140,"",IF($E$5&lt;BV140,"",DAY(BV140)))</f>
        <v>27</v>
      </c>
      <c r="AH140" s="41">
        <f t="shared" ref="AH140" si="959">IF($E$4&gt;BW140,"",IF($E$5&lt;BW140,"",DAY(BW140)))</f>
        <v>28</v>
      </c>
      <c r="AI140" s="41">
        <f>IF($E$4&gt;BX140,"",IF($E$5&lt;BX140,"",IF(MONTH(BW140)&lt;&gt;MONTH(BX140),"",DAY(BX140))))</f>
        <v>29</v>
      </c>
      <c r="AJ140" s="5">
        <f>IF($E$4&gt;BY140,"",IF($E$5&lt;BY140,"",IF(MONTH(BW140)&lt;&gt;MONTH(BY140),"",DAY(BY140))))</f>
        <v>30</v>
      </c>
      <c r="AK140" s="13">
        <f>IF($E$4&gt;BZ140,"",IF($E$5&lt;BZ140,"",IF(MONTH(BW140)&lt;&gt;MONTH(BZ140),"",DAY(BZ140))))</f>
        <v>31</v>
      </c>
      <c r="AL140" s="88" t="s">
        <v>11</v>
      </c>
      <c r="AM140" s="89"/>
      <c r="AN140" s="89"/>
      <c r="AO140" s="89"/>
      <c r="AP140" s="95">
        <f>COUNTIF(G142:AK142,"工")+COUNTIF(G142:AK142,"休")+COUNTIFS(G142:AK142,"外",G143:AK143,"作")+COUNTIFS(G142:AK142,"外",G143:AK143,"天")+COUNTIFS(G142:AK142,"外",G143:AK143,"閉")</f>
        <v>0</v>
      </c>
      <c r="AQ140" s="96"/>
      <c r="AU140" s="42"/>
      <c r="AV140" s="45">
        <f>EDATE(AV136,1)</f>
        <v>46388</v>
      </c>
      <c r="AW140" s="45">
        <f>AV140+1</f>
        <v>46389</v>
      </c>
      <c r="AX140" s="45">
        <f t="shared" ref="AX140" si="960">AW140+1</f>
        <v>46390</v>
      </c>
      <c r="AY140" s="45">
        <f t="shared" ref="AY140" si="961">AX140+1</f>
        <v>46391</v>
      </c>
      <c r="AZ140" s="45">
        <f t="shared" ref="AZ140" si="962">AY140+1</f>
        <v>46392</v>
      </c>
      <c r="BA140" s="45">
        <f t="shared" ref="BA140" si="963">AZ140+1</f>
        <v>46393</v>
      </c>
      <c r="BB140" s="45">
        <f t="shared" ref="BB140" si="964">BA140+1</f>
        <v>46394</v>
      </c>
      <c r="BC140" s="45">
        <f t="shared" ref="BC140" si="965">BB140+1</f>
        <v>46395</v>
      </c>
      <c r="BD140" s="45">
        <f t="shared" ref="BD140" si="966">BC140+1</f>
        <v>46396</v>
      </c>
      <c r="BE140" s="45">
        <f t="shared" ref="BE140" si="967">BD140+1</f>
        <v>46397</v>
      </c>
      <c r="BF140" s="45">
        <f t="shared" ref="BF140" si="968">BE140+1</f>
        <v>46398</v>
      </c>
      <c r="BG140" s="45">
        <f t="shared" ref="BG140" si="969">BF140+1</f>
        <v>46399</v>
      </c>
      <c r="BH140" s="45">
        <f t="shared" ref="BH140" si="970">BG140+1</f>
        <v>46400</v>
      </c>
      <c r="BI140" s="45">
        <f t="shared" ref="BI140" si="971">BH140+1</f>
        <v>46401</v>
      </c>
      <c r="BJ140" s="45">
        <f t="shared" ref="BJ140" si="972">BI140+1</f>
        <v>46402</v>
      </c>
      <c r="BK140" s="45">
        <f t="shared" ref="BK140" si="973">BJ140+1</f>
        <v>46403</v>
      </c>
      <c r="BL140" s="45">
        <f t="shared" ref="BL140" si="974">BK140+1</f>
        <v>46404</v>
      </c>
      <c r="BM140" s="45">
        <f t="shared" ref="BM140" si="975">BL140+1</f>
        <v>46405</v>
      </c>
      <c r="BN140" s="45">
        <f t="shared" ref="BN140" si="976">BM140+1</f>
        <v>46406</v>
      </c>
      <c r="BO140" s="45">
        <f t="shared" ref="BO140" si="977">BN140+1</f>
        <v>46407</v>
      </c>
      <c r="BP140" s="45">
        <f t="shared" ref="BP140" si="978">BO140+1</f>
        <v>46408</v>
      </c>
      <c r="BQ140" s="45">
        <f t="shared" ref="BQ140" si="979">BP140+1</f>
        <v>46409</v>
      </c>
      <c r="BR140" s="45">
        <f t="shared" ref="BR140" si="980">BQ140+1</f>
        <v>46410</v>
      </c>
      <c r="BS140" s="45">
        <f t="shared" ref="BS140" si="981">BR140+1</f>
        <v>46411</v>
      </c>
      <c r="BT140" s="45">
        <f t="shared" ref="BT140" si="982">BS140+1</f>
        <v>46412</v>
      </c>
      <c r="BU140" s="45">
        <f t="shared" ref="BU140" si="983">BT140+1</f>
        <v>46413</v>
      </c>
      <c r="BV140" s="45">
        <f t="shared" ref="BV140" si="984">BU140+1</f>
        <v>46414</v>
      </c>
      <c r="BW140" s="45">
        <f t="shared" ref="BW140" si="985">BV140+1</f>
        <v>46415</v>
      </c>
      <c r="BX140" s="45">
        <f t="shared" ref="BX140" si="986">BW140+1</f>
        <v>46416</v>
      </c>
      <c r="BY140" s="45">
        <f t="shared" ref="BY140" si="987">BX140+1</f>
        <v>46417</v>
      </c>
      <c r="BZ140" s="45">
        <f t="shared" ref="BZ140" si="988">BY140+1</f>
        <v>46418</v>
      </c>
    </row>
    <row r="141" spans="1:78" ht="20.25" customHeight="1" x14ac:dyDescent="0.15">
      <c r="A141" s="76"/>
      <c r="B141" s="77"/>
      <c r="C141" s="78"/>
      <c r="D141" s="81" t="s">
        <v>6</v>
      </c>
      <c r="E141" s="82"/>
      <c r="F141" s="83"/>
      <c r="G141" s="43">
        <f>IF(G140="","",WEEKDAY(AV140))</f>
        <v>6</v>
      </c>
      <c r="H141" s="43">
        <f t="shared" ref="H141" si="989">IF(H140="","",WEEKDAY(AW140))</f>
        <v>7</v>
      </c>
      <c r="I141" s="43">
        <f t="shared" ref="I141" si="990">IF(I140="","",WEEKDAY(AX140))</f>
        <v>1</v>
      </c>
      <c r="J141" s="43">
        <f t="shared" ref="J141" si="991">IF(J140="","",WEEKDAY(AY140))</f>
        <v>2</v>
      </c>
      <c r="K141" s="43">
        <f t="shared" ref="K141" si="992">IF(K140="","",WEEKDAY(AZ140))</f>
        <v>3</v>
      </c>
      <c r="L141" s="47">
        <f t="shared" ref="L141" si="993">IF(L140="","",WEEKDAY(BA140))</f>
        <v>4</v>
      </c>
      <c r="M141" s="47">
        <f t="shared" ref="M141" si="994">IF(M140="","",WEEKDAY(BB140))</f>
        <v>5</v>
      </c>
      <c r="N141" s="43">
        <f t="shared" ref="N141" si="995">IF(N140="","",WEEKDAY(BC140))</f>
        <v>6</v>
      </c>
      <c r="O141" s="43">
        <f t="shared" ref="O141" si="996">IF(O140="","",WEEKDAY(BD140))</f>
        <v>7</v>
      </c>
      <c r="P141" s="43">
        <f t="shared" ref="P141" si="997">IF(P140="","",WEEKDAY(BE140))</f>
        <v>1</v>
      </c>
      <c r="Q141" s="43">
        <f t="shared" ref="Q141" si="998">IF(Q140="","",WEEKDAY(BF140))</f>
        <v>2</v>
      </c>
      <c r="R141" s="43">
        <f t="shared" ref="R141" si="999">IF(R140="","",WEEKDAY(BG140))</f>
        <v>3</v>
      </c>
      <c r="S141" s="47">
        <f t="shared" ref="S141" si="1000">IF(S140="","",WEEKDAY(BH140))</f>
        <v>4</v>
      </c>
      <c r="T141" s="47">
        <f t="shared" ref="T141" si="1001">IF(T140="","",WEEKDAY(BI140))</f>
        <v>5</v>
      </c>
      <c r="U141" s="43">
        <f t="shared" ref="U141" si="1002">IF(U140="","",WEEKDAY(BJ140))</f>
        <v>6</v>
      </c>
      <c r="V141" s="43">
        <f t="shared" ref="V141" si="1003">IF(V140="","",WEEKDAY(BK140))</f>
        <v>7</v>
      </c>
      <c r="W141" s="43">
        <f t="shared" ref="W141" si="1004">IF(W140="","",WEEKDAY(BL140))</f>
        <v>1</v>
      </c>
      <c r="X141" s="43">
        <f t="shared" ref="X141" si="1005">IF(X140="","",WEEKDAY(BM140))</f>
        <v>2</v>
      </c>
      <c r="Y141" s="43">
        <f t="shared" ref="Y141" si="1006">IF(Y140="","",WEEKDAY(BN140))</f>
        <v>3</v>
      </c>
      <c r="Z141" s="47">
        <f t="shared" ref="Z141" si="1007">IF(Z140="","",WEEKDAY(BO140))</f>
        <v>4</v>
      </c>
      <c r="AA141" s="47">
        <f t="shared" ref="AA141" si="1008">IF(AA140="","",WEEKDAY(BP140))</f>
        <v>5</v>
      </c>
      <c r="AB141" s="43">
        <f t="shared" ref="AB141" si="1009">IF(AB140="","",WEEKDAY(BQ140))</f>
        <v>6</v>
      </c>
      <c r="AC141" s="43">
        <f t="shared" ref="AC141" si="1010">IF(AC140="","",WEEKDAY(BR140))</f>
        <v>7</v>
      </c>
      <c r="AD141" s="43">
        <f t="shared" ref="AD141" si="1011">IF(AD140="","",WEEKDAY(BS140))</f>
        <v>1</v>
      </c>
      <c r="AE141" s="43">
        <f t="shared" ref="AE141" si="1012">IF(AE140="","",WEEKDAY(BT140))</f>
        <v>2</v>
      </c>
      <c r="AF141" s="43">
        <f t="shared" ref="AF141" si="1013">IF(AF140="","",WEEKDAY(BU140))</f>
        <v>3</v>
      </c>
      <c r="AG141" s="47">
        <f t="shared" ref="AG141" si="1014">IF(AG140="","",WEEKDAY(BV140))</f>
        <v>4</v>
      </c>
      <c r="AH141" s="47">
        <f t="shared" ref="AH141" si="1015">IF(AH140="","",WEEKDAY(BW140))</f>
        <v>5</v>
      </c>
      <c r="AI141" s="47">
        <f t="shared" ref="AI141" si="1016">IF(AI140="","",WEEKDAY(BX140))</f>
        <v>6</v>
      </c>
      <c r="AJ141" s="43">
        <f t="shared" ref="AJ141" si="1017">IF(AJ140="","",WEEKDAY(BY140))</f>
        <v>7</v>
      </c>
      <c r="AK141" s="46">
        <f t="shared" ref="AK141" si="1018">IF(AK140="","",WEEKDAY(BZ140))</f>
        <v>1</v>
      </c>
      <c r="AL141" s="88" t="s">
        <v>8</v>
      </c>
      <c r="AM141" s="89"/>
      <c r="AN141" s="89"/>
      <c r="AO141" s="89"/>
      <c r="AP141" s="90">
        <f t="shared" ref="AP141" si="1019">COUNTIF(G143:AK143,"閉")+COUNTIF(G143:AK143,"天")</f>
        <v>0</v>
      </c>
      <c r="AQ141" s="91"/>
      <c r="AV141">
        <f>WEEKDAY(AV140)</f>
        <v>6</v>
      </c>
      <c r="AW141">
        <f>WEEKDAY(AW140)</f>
        <v>7</v>
      </c>
      <c r="AX141">
        <f t="shared" ref="AX141:BZ141" si="1020">WEEKDAY(AX140)</f>
        <v>1</v>
      </c>
      <c r="AY141">
        <f t="shared" si="1020"/>
        <v>2</v>
      </c>
      <c r="AZ141">
        <f t="shared" si="1020"/>
        <v>3</v>
      </c>
      <c r="BA141">
        <f t="shared" si="1020"/>
        <v>4</v>
      </c>
      <c r="BB141">
        <f t="shared" si="1020"/>
        <v>5</v>
      </c>
      <c r="BC141">
        <f t="shared" si="1020"/>
        <v>6</v>
      </c>
      <c r="BD141">
        <f t="shared" si="1020"/>
        <v>7</v>
      </c>
      <c r="BE141">
        <f t="shared" si="1020"/>
        <v>1</v>
      </c>
      <c r="BF141">
        <f t="shared" si="1020"/>
        <v>2</v>
      </c>
      <c r="BG141">
        <f t="shared" si="1020"/>
        <v>3</v>
      </c>
      <c r="BH141">
        <f t="shared" si="1020"/>
        <v>4</v>
      </c>
      <c r="BI141">
        <f t="shared" si="1020"/>
        <v>5</v>
      </c>
      <c r="BJ141">
        <f t="shared" si="1020"/>
        <v>6</v>
      </c>
      <c r="BK141">
        <f t="shared" si="1020"/>
        <v>7</v>
      </c>
      <c r="BL141">
        <f t="shared" si="1020"/>
        <v>1</v>
      </c>
      <c r="BM141">
        <f t="shared" si="1020"/>
        <v>2</v>
      </c>
      <c r="BN141">
        <f t="shared" si="1020"/>
        <v>3</v>
      </c>
      <c r="BO141">
        <f t="shared" si="1020"/>
        <v>4</v>
      </c>
      <c r="BP141">
        <f t="shared" si="1020"/>
        <v>5</v>
      </c>
      <c r="BQ141">
        <f t="shared" si="1020"/>
        <v>6</v>
      </c>
      <c r="BR141">
        <f t="shared" si="1020"/>
        <v>7</v>
      </c>
      <c r="BS141">
        <f t="shared" si="1020"/>
        <v>1</v>
      </c>
      <c r="BT141">
        <f t="shared" si="1020"/>
        <v>2</v>
      </c>
      <c r="BU141">
        <f t="shared" si="1020"/>
        <v>3</v>
      </c>
      <c r="BV141">
        <f t="shared" si="1020"/>
        <v>4</v>
      </c>
      <c r="BW141">
        <f t="shared" si="1020"/>
        <v>5</v>
      </c>
      <c r="BX141">
        <f t="shared" si="1020"/>
        <v>6</v>
      </c>
      <c r="BY141">
        <f t="shared" si="1020"/>
        <v>7</v>
      </c>
      <c r="BZ141">
        <f t="shared" si="1020"/>
        <v>1</v>
      </c>
    </row>
    <row r="142" spans="1:78" ht="20.25" customHeight="1" x14ac:dyDescent="0.15">
      <c r="A142" s="49"/>
      <c r="B142" s="52" t="s">
        <v>42</v>
      </c>
      <c r="C142" s="50" t="str">
        <f>IFERROR(IF(AP142&lt;($Y$157/100),"×","○"),"")</f>
        <v/>
      </c>
      <c r="D142" s="81" t="s">
        <v>24</v>
      </c>
      <c r="E142" s="82"/>
      <c r="F142" s="83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88" t="s">
        <v>21</v>
      </c>
      <c r="AM142" s="89"/>
      <c r="AN142" s="89"/>
      <c r="AO142" s="89"/>
      <c r="AP142" s="79" t="e">
        <f t="shared" ref="AP142" si="1021">AP141/AP140</f>
        <v>#DIV/0!</v>
      </c>
      <c r="AQ142" s="80"/>
      <c r="AR142">
        <f>IF(C142="×",1,0)</f>
        <v>0</v>
      </c>
    </row>
    <row r="143" spans="1:78" ht="20.25" customHeight="1" thickBot="1" x14ac:dyDescent="0.2">
      <c r="A143" s="54"/>
      <c r="B143" s="53" t="s">
        <v>43</v>
      </c>
      <c r="C143" s="51" t="str">
        <f>IF(AP143=0,"",IF(AP141&lt;AP143,"×","○"))</f>
        <v/>
      </c>
      <c r="D143" s="97" t="s">
        <v>25</v>
      </c>
      <c r="E143" s="98"/>
      <c r="F143" s="99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2"/>
      <c r="AL143" s="84" t="s">
        <v>33</v>
      </c>
      <c r="AM143" s="85"/>
      <c r="AN143" s="85"/>
      <c r="AO143" s="85"/>
      <c r="AP143" s="120">
        <f>COUNTIFS(G141:AK141,7,G143:AK143,"作")+COUNTIFS(G141:AK141,7,G143:AK143,"天")+COUNTIFS(G141:AK141,7,G143:AK143,"閉")+COUNTIFS(G141:AK141,1,G143:AK143,"作")+COUNTIFS(G141:AK141,1,G143:AK143,"天")+COUNTIFS(G141:AK141,1,G143:AK143,"閉")</f>
        <v>0</v>
      </c>
      <c r="AQ143" s="121"/>
      <c r="AR143">
        <f>IF(C143="×",1,0)</f>
        <v>0</v>
      </c>
      <c r="AS143">
        <f>IF(A140="","",IF(AR142=0,0,IF(AR143=0,0,1)))</f>
        <v>0</v>
      </c>
    </row>
    <row r="144" spans="1:78" ht="20.25" customHeight="1" x14ac:dyDescent="0.15">
      <c r="A144" s="73" t="str">
        <f>IF($E$5&lt;AV144,"",TEXT(EDATE($E$4,34),"ggge年m月"))</f>
        <v>令和9年2月</v>
      </c>
      <c r="B144" s="74"/>
      <c r="C144" s="75"/>
      <c r="D144" s="92" t="s">
        <v>7</v>
      </c>
      <c r="E144" s="93"/>
      <c r="F144" s="94"/>
      <c r="G144" s="5">
        <f>IF($E$4&gt;AV144,"",IF($E$5&lt;AV144,"",DAY(AV144)))</f>
        <v>1</v>
      </c>
      <c r="H144" s="5">
        <f>IF($E$4&gt;AW144,"",IF($E$5&lt;AW144,"",DAY(AW144)))</f>
        <v>2</v>
      </c>
      <c r="I144" s="5">
        <f t="shared" ref="I144" si="1022">IF($E$4&gt;AX144,"",IF($E$5&lt;AX144,"",DAY(AX144)))</f>
        <v>3</v>
      </c>
      <c r="J144" s="5">
        <f t="shared" ref="J144" si="1023">IF($E$4&gt;AY144,"",IF($E$5&lt;AY144,"",DAY(AY144)))</f>
        <v>4</v>
      </c>
      <c r="K144" s="5">
        <f t="shared" ref="K144" si="1024">IF($E$4&gt;AZ144,"",IF($E$5&lt;AZ144,"",DAY(AZ144)))</f>
        <v>5</v>
      </c>
      <c r="L144" s="41">
        <f t="shared" ref="L144" si="1025">IF($E$4&gt;BA144,"",IF($E$5&lt;BA144,"",DAY(BA144)))</f>
        <v>6</v>
      </c>
      <c r="M144" s="41">
        <f t="shared" ref="M144" si="1026">IF($E$4&gt;BB144,"",IF($E$5&lt;BB144,"",DAY(BB144)))</f>
        <v>7</v>
      </c>
      <c r="N144" s="16">
        <f t="shared" ref="N144" si="1027">IF($E$4&gt;BC144,"",IF($E$5&lt;BC144,"",DAY(BC144)))</f>
        <v>8</v>
      </c>
      <c r="O144" s="16">
        <f t="shared" ref="O144" si="1028">IF($E$4&gt;BD144,"",IF($E$5&lt;BD144,"",DAY(BD144)))</f>
        <v>9</v>
      </c>
      <c r="P144" s="16">
        <f t="shared" ref="P144" si="1029">IF($E$4&gt;BE144,"",IF($E$5&lt;BE144,"",DAY(BE144)))</f>
        <v>10</v>
      </c>
      <c r="Q144" s="16">
        <f t="shared" ref="Q144" si="1030">IF($E$4&gt;BF144,"",IF($E$5&lt;BF144,"",DAY(BF144)))</f>
        <v>11</v>
      </c>
      <c r="R144" s="16">
        <f t="shared" ref="R144" si="1031">IF($E$4&gt;BG144,"",IF($E$5&lt;BG144,"",DAY(BG144)))</f>
        <v>12</v>
      </c>
      <c r="S144" s="41">
        <f t="shared" ref="S144" si="1032">IF($E$4&gt;BH144,"",IF($E$5&lt;BH144,"",DAY(BH144)))</f>
        <v>13</v>
      </c>
      <c r="T144" s="41">
        <f t="shared" ref="T144" si="1033">IF($E$4&gt;BI144,"",IF($E$5&lt;BI144,"",DAY(BI144)))</f>
        <v>14</v>
      </c>
      <c r="U144" s="16">
        <f t="shared" ref="U144" si="1034">IF($E$4&gt;BJ144,"",IF($E$5&lt;BJ144,"",DAY(BJ144)))</f>
        <v>15</v>
      </c>
      <c r="V144" s="16">
        <f t="shared" ref="V144" si="1035">IF($E$4&gt;BK144,"",IF($E$5&lt;BK144,"",DAY(BK144)))</f>
        <v>16</v>
      </c>
      <c r="W144" s="16">
        <f t="shared" ref="W144" si="1036">IF($E$4&gt;BL144,"",IF($E$5&lt;BL144,"",DAY(BL144)))</f>
        <v>17</v>
      </c>
      <c r="X144" s="16">
        <f t="shared" ref="X144" si="1037">IF($E$4&gt;BM144,"",IF($E$5&lt;BM144,"",DAY(BM144)))</f>
        <v>18</v>
      </c>
      <c r="Y144" s="16">
        <f t="shared" ref="Y144" si="1038">IF($E$4&gt;BN144,"",IF($E$5&lt;BN144,"",DAY(BN144)))</f>
        <v>19</v>
      </c>
      <c r="Z144" s="41">
        <f t="shared" ref="Z144" si="1039">IF($E$4&gt;BO144,"",IF($E$5&lt;BO144,"",DAY(BO144)))</f>
        <v>20</v>
      </c>
      <c r="AA144" s="41">
        <f t="shared" ref="AA144" si="1040">IF($E$4&gt;BP144,"",IF($E$5&lt;BP144,"",DAY(BP144)))</f>
        <v>21</v>
      </c>
      <c r="AB144" s="16">
        <f t="shared" ref="AB144" si="1041">IF($E$4&gt;BQ144,"",IF($E$5&lt;BQ144,"",DAY(BQ144)))</f>
        <v>22</v>
      </c>
      <c r="AC144" s="16">
        <f t="shared" ref="AC144" si="1042">IF($E$4&gt;BR144,"",IF($E$5&lt;BR144,"",DAY(BR144)))</f>
        <v>23</v>
      </c>
      <c r="AD144" s="16">
        <f t="shared" ref="AD144" si="1043">IF($E$4&gt;BS144,"",IF($E$5&lt;BS144,"",DAY(BS144)))</f>
        <v>24</v>
      </c>
      <c r="AE144" s="16">
        <f t="shared" ref="AE144" si="1044">IF($E$4&gt;BT144,"",IF($E$5&lt;BT144,"",DAY(BT144)))</f>
        <v>25</v>
      </c>
      <c r="AF144" s="16">
        <f t="shared" ref="AF144" si="1045">IF($E$4&gt;BU144,"",IF($E$5&lt;BU144,"",DAY(BU144)))</f>
        <v>26</v>
      </c>
      <c r="AG144" s="41">
        <f t="shared" ref="AG144" si="1046">IF($E$4&gt;BV144,"",IF($E$5&lt;BV144,"",DAY(BV144)))</f>
        <v>27</v>
      </c>
      <c r="AH144" s="41">
        <f t="shared" ref="AH144" si="1047">IF($E$4&gt;BW144,"",IF($E$5&lt;BW144,"",DAY(BW144)))</f>
        <v>28</v>
      </c>
      <c r="AI144" s="41" t="str">
        <f>IF($E$4&gt;BX144,"",IF($E$5&lt;BX144,"",IF(MONTH(BW144)&lt;&gt;MONTH(BX144),"",DAY(BX144))))</f>
        <v/>
      </c>
      <c r="AJ144" s="5" t="str">
        <f>IF($E$4&gt;BY144,"",IF($E$5&lt;BY144,"",IF(MONTH(BW144)&lt;&gt;MONTH(BY144),"",DAY(BY144))))</f>
        <v/>
      </c>
      <c r="AK144" s="13" t="str">
        <f>IF($E$4&gt;BZ144,"",IF($E$5&lt;BZ144,"",IF(MONTH(BW144)&lt;&gt;MONTH(BZ144),"",DAY(BZ144))))</f>
        <v/>
      </c>
      <c r="AL144" s="88" t="s">
        <v>11</v>
      </c>
      <c r="AM144" s="89"/>
      <c r="AN144" s="89"/>
      <c r="AO144" s="89"/>
      <c r="AP144" s="95">
        <f>COUNTIF(G146:AK146,"工")+COUNTIF(G146:AK146,"休")+COUNTIFS(G146:AK146,"外",G147:AK147,"作")+COUNTIFS(G146:AK146,"外",G147:AK147,"天")+COUNTIFS(G146:AK146,"外",G147:AK147,"閉")</f>
        <v>0</v>
      </c>
      <c r="AQ144" s="96"/>
      <c r="AU144" s="42"/>
      <c r="AV144" s="45">
        <f>EDATE(AV140,1)</f>
        <v>46419</v>
      </c>
      <c r="AW144" s="45">
        <f>AV144+1</f>
        <v>46420</v>
      </c>
      <c r="AX144" s="45">
        <f t="shared" ref="AX144" si="1048">AW144+1</f>
        <v>46421</v>
      </c>
      <c r="AY144" s="45">
        <f t="shared" ref="AY144" si="1049">AX144+1</f>
        <v>46422</v>
      </c>
      <c r="AZ144" s="45">
        <f t="shared" ref="AZ144" si="1050">AY144+1</f>
        <v>46423</v>
      </c>
      <c r="BA144" s="45">
        <f t="shared" ref="BA144" si="1051">AZ144+1</f>
        <v>46424</v>
      </c>
      <c r="BB144" s="45">
        <f t="shared" ref="BB144" si="1052">BA144+1</f>
        <v>46425</v>
      </c>
      <c r="BC144" s="45">
        <f t="shared" ref="BC144" si="1053">BB144+1</f>
        <v>46426</v>
      </c>
      <c r="BD144" s="45">
        <f t="shared" ref="BD144" si="1054">BC144+1</f>
        <v>46427</v>
      </c>
      <c r="BE144" s="45">
        <f t="shared" ref="BE144" si="1055">BD144+1</f>
        <v>46428</v>
      </c>
      <c r="BF144" s="45">
        <f t="shared" ref="BF144" si="1056">BE144+1</f>
        <v>46429</v>
      </c>
      <c r="BG144" s="45">
        <f t="shared" ref="BG144" si="1057">BF144+1</f>
        <v>46430</v>
      </c>
      <c r="BH144" s="45">
        <f t="shared" ref="BH144" si="1058">BG144+1</f>
        <v>46431</v>
      </c>
      <c r="BI144" s="45">
        <f t="shared" ref="BI144" si="1059">BH144+1</f>
        <v>46432</v>
      </c>
      <c r="BJ144" s="45">
        <f t="shared" ref="BJ144" si="1060">BI144+1</f>
        <v>46433</v>
      </c>
      <c r="BK144" s="45">
        <f t="shared" ref="BK144" si="1061">BJ144+1</f>
        <v>46434</v>
      </c>
      <c r="BL144" s="45">
        <f t="shared" ref="BL144" si="1062">BK144+1</f>
        <v>46435</v>
      </c>
      <c r="BM144" s="45">
        <f t="shared" ref="BM144" si="1063">BL144+1</f>
        <v>46436</v>
      </c>
      <c r="BN144" s="45">
        <f t="shared" ref="BN144" si="1064">BM144+1</f>
        <v>46437</v>
      </c>
      <c r="BO144" s="45">
        <f t="shared" ref="BO144" si="1065">BN144+1</f>
        <v>46438</v>
      </c>
      <c r="BP144" s="45">
        <f t="shared" ref="BP144" si="1066">BO144+1</f>
        <v>46439</v>
      </c>
      <c r="BQ144" s="45">
        <f t="shared" ref="BQ144" si="1067">BP144+1</f>
        <v>46440</v>
      </c>
      <c r="BR144" s="45">
        <f t="shared" ref="BR144" si="1068">BQ144+1</f>
        <v>46441</v>
      </c>
      <c r="BS144" s="45">
        <f t="shared" ref="BS144" si="1069">BR144+1</f>
        <v>46442</v>
      </c>
      <c r="BT144" s="45">
        <f t="shared" ref="BT144" si="1070">BS144+1</f>
        <v>46443</v>
      </c>
      <c r="BU144" s="45">
        <f t="shared" ref="BU144" si="1071">BT144+1</f>
        <v>46444</v>
      </c>
      <c r="BV144" s="45">
        <f t="shared" ref="BV144" si="1072">BU144+1</f>
        <v>46445</v>
      </c>
      <c r="BW144" s="45">
        <f t="shared" ref="BW144" si="1073">BV144+1</f>
        <v>46446</v>
      </c>
      <c r="BX144" s="45">
        <f t="shared" ref="BX144" si="1074">BW144+1</f>
        <v>46447</v>
      </c>
      <c r="BY144" s="45">
        <f t="shared" ref="BY144" si="1075">BX144+1</f>
        <v>46448</v>
      </c>
      <c r="BZ144" s="45">
        <f t="shared" ref="BZ144" si="1076">BY144+1</f>
        <v>46449</v>
      </c>
    </row>
    <row r="145" spans="1:78" ht="20.25" customHeight="1" x14ac:dyDescent="0.15">
      <c r="A145" s="76"/>
      <c r="B145" s="77"/>
      <c r="C145" s="78"/>
      <c r="D145" s="81" t="s">
        <v>6</v>
      </c>
      <c r="E145" s="82"/>
      <c r="F145" s="83"/>
      <c r="G145" s="43">
        <f>IF(G144="","",WEEKDAY(AV144))</f>
        <v>2</v>
      </c>
      <c r="H145" s="43">
        <f t="shared" ref="H145" si="1077">IF(H144="","",WEEKDAY(AW144))</f>
        <v>3</v>
      </c>
      <c r="I145" s="43">
        <f t="shared" ref="I145" si="1078">IF(I144="","",WEEKDAY(AX144))</f>
        <v>4</v>
      </c>
      <c r="J145" s="43">
        <f t="shared" ref="J145" si="1079">IF(J144="","",WEEKDAY(AY144))</f>
        <v>5</v>
      </c>
      <c r="K145" s="43">
        <f t="shared" ref="K145" si="1080">IF(K144="","",WEEKDAY(AZ144))</f>
        <v>6</v>
      </c>
      <c r="L145" s="47">
        <f t="shared" ref="L145" si="1081">IF(L144="","",WEEKDAY(BA144))</f>
        <v>7</v>
      </c>
      <c r="M145" s="47">
        <f t="shared" ref="M145" si="1082">IF(M144="","",WEEKDAY(BB144))</f>
        <v>1</v>
      </c>
      <c r="N145" s="43">
        <f t="shared" ref="N145" si="1083">IF(N144="","",WEEKDAY(BC144))</f>
        <v>2</v>
      </c>
      <c r="O145" s="43">
        <f t="shared" ref="O145" si="1084">IF(O144="","",WEEKDAY(BD144))</f>
        <v>3</v>
      </c>
      <c r="P145" s="43">
        <f t="shared" ref="P145" si="1085">IF(P144="","",WEEKDAY(BE144))</f>
        <v>4</v>
      </c>
      <c r="Q145" s="43">
        <f t="shared" ref="Q145" si="1086">IF(Q144="","",WEEKDAY(BF144))</f>
        <v>5</v>
      </c>
      <c r="R145" s="43">
        <f t="shared" ref="R145" si="1087">IF(R144="","",WEEKDAY(BG144))</f>
        <v>6</v>
      </c>
      <c r="S145" s="47">
        <f t="shared" ref="S145" si="1088">IF(S144="","",WEEKDAY(BH144))</f>
        <v>7</v>
      </c>
      <c r="T145" s="47">
        <f t="shared" ref="T145" si="1089">IF(T144="","",WEEKDAY(BI144))</f>
        <v>1</v>
      </c>
      <c r="U145" s="43">
        <f t="shared" ref="U145" si="1090">IF(U144="","",WEEKDAY(BJ144))</f>
        <v>2</v>
      </c>
      <c r="V145" s="43">
        <f t="shared" ref="V145" si="1091">IF(V144="","",WEEKDAY(BK144))</f>
        <v>3</v>
      </c>
      <c r="W145" s="43">
        <f t="shared" ref="W145" si="1092">IF(W144="","",WEEKDAY(BL144))</f>
        <v>4</v>
      </c>
      <c r="X145" s="43">
        <f t="shared" ref="X145" si="1093">IF(X144="","",WEEKDAY(BM144))</f>
        <v>5</v>
      </c>
      <c r="Y145" s="43">
        <f t="shared" ref="Y145" si="1094">IF(Y144="","",WEEKDAY(BN144))</f>
        <v>6</v>
      </c>
      <c r="Z145" s="47">
        <f t="shared" ref="Z145" si="1095">IF(Z144="","",WEEKDAY(BO144))</f>
        <v>7</v>
      </c>
      <c r="AA145" s="47">
        <f t="shared" ref="AA145" si="1096">IF(AA144="","",WEEKDAY(BP144))</f>
        <v>1</v>
      </c>
      <c r="AB145" s="43">
        <f t="shared" ref="AB145" si="1097">IF(AB144="","",WEEKDAY(BQ144))</f>
        <v>2</v>
      </c>
      <c r="AC145" s="43">
        <f t="shared" ref="AC145" si="1098">IF(AC144="","",WEEKDAY(BR144))</f>
        <v>3</v>
      </c>
      <c r="AD145" s="43">
        <f t="shared" ref="AD145" si="1099">IF(AD144="","",WEEKDAY(BS144))</f>
        <v>4</v>
      </c>
      <c r="AE145" s="43">
        <f t="shared" ref="AE145" si="1100">IF(AE144="","",WEEKDAY(BT144))</f>
        <v>5</v>
      </c>
      <c r="AF145" s="43">
        <f t="shared" ref="AF145" si="1101">IF(AF144="","",WEEKDAY(BU144))</f>
        <v>6</v>
      </c>
      <c r="AG145" s="47">
        <f t="shared" ref="AG145" si="1102">IF(AG144="","",WEEKDAY(BV144))</f>
        <v>7</v>
      </c>
      <c r="AH145" s="47">
        <f t="shared" ref="AH145" si="1103">IF(AH144="","",WEEKDAY(BW144))</f>
        <v>1</v>
      </c>
      <c r="AI145" s="47" t="str">
        <f t="shared" ref="AI145" si="1104">IF(AI144="","",WEEKDAY(BX144))</f>
        <v/>
      </c>
      <c r="AJ145" s="43" t="str">
        <f t="shared" ref="AJ145" si="1105">IF(AJ144="","",WEEKDAY(BY144))</f>
        <v/>
      </c>
      <c r="AK145" s="46" t="str">
        <f t="shared" ref="AK145" si="1106">IF(AK144="","",WEEKDAY(BZ144))</f>
        <v/>
      </c>
      <c r="AL145" s="88" t="s">
        <v>8</v>
      </c>
      <c r="AM145" s="89"/>
      <c r="AN145" s="89"/>
      <c r="AO145" s="89"/>
      <c r="AP145" s="90">
        <f t="shared" ref="AP145" si="1107">COUNTIF(G147:AK147,"閉")+COUNTIF(G147:AK147,"天")</f>
        <v>0</v>
      </c>
      <c r="AQ145" s="91"/>
      <c r="AV145">
        <f>WEEKDAY(AV144)</f>
        <v>2</v>
      </c>
      <c r="AW145">
        <f>WEEKDAY(AW144)</f>
        <v>3</v>
      </c>
      <c r="AX145">
        <f t="shared" ref="AX145:BZ145" si="1108">WEEKDAY(AX144)</f>
        <v>4</v>
      </c>
      <c r="AY145">
        <f t="shared" si="1108"/>
        <v>5</v>
      </c>
      <c r="AZ145">
        <f t="shared" si="1108"/>
        <v>6</v>
      </c>
      <c r="BA145">
        <f t="shared" si="1108"/>
        <v>7</v>
      </c>
      <c r="BB145">
        <f t="shared" si="1108"/>
        <v>1</v>
      </c>
      <c r="BC145">
        <f t="shared" si="1108"/>
        <v>2</v>
      </c>
      <c r="BD145">
        <f t="shared" si="1108"/>
        <v>3</v>
      </c>
      <c r="BE145">
        <f t="shared" si="1108"/>
        <v>4</v>
      </c>
      <c r="BF145">
        <f t="shared" si="1108"/>
        <v>5</v>
      </c>
      <c r="BG145">
        <f t="shared" si="1108"/>
        <v>6</v>
      </c>
      <c r="BH145">
        <f t="shared" si="1108"/>
        <v>7</v>
      </c>
      <c r="BI145">
        <f t="shared" si="1108"/>
        <v>1</v>
      </c>
      <c r="BJ145">
        <f t="shared" si="1108"/>
        <v>2</v>
      </c>
      <c r="BK145">
        <f t="shared" si="1108"/>
        <v>3</v>
      </c>
      <c r="BL145">
        <f t="shared" si="1108"/>
        <v>4</v>
      </c>
      <c r="BM145">
        <f t="shared" si="1108"/>
        <v>5</v>
      </c>
      <c r="BN145">
        <f t="shared" si="1108"/>
        <v>6</v>
      </c>
      <c r="BO145">
        <f t="shared" si="1108"/>
        <v>7</v>
      </c>
      <c r="BP145">
        <f t="shared" si="1108"/>
        <v>1</v>
      </c>
      <c r="BQ145">
        <f t="shared" si="1108"/>
        <v>2</v>
      </c>
      <c r="BR145">
        <f t="shared" si="1108"/>
        <v>3</v>
      </c>
      <c r="BS145">
        <f t="shared" si="1108"/>
        <v>4</v>
      </c>
      <c r="BT145">
        <f t="shared" si="1108"/>
        <v>5</v>
      </c>
      <c r="BU145">
        <f t="shared" si="1108"/>
        <v>6</v>
      </c>
      <c r="BV145">
        <f t="shared" si="1108"/>
        <v>7</v>
      </c>
      <c r="BW145">
        <f t="shared" si="1108"/>
        <v>1</v>
      </c>
      <c r="BX145">
        <f t="shared" si="1108"/>
        <v>2</v>
      </c>
      <c r="BY145">
        <f t="shared" si="1108"/>
        <v>3</v>
      </c>
      <c r="BZ145">
        <f t="shared" si="1108"/>
        <v>4</v>
      </c>
    </row>
    <row r="146" spans="1:78" ht="20.25" customHeight="1" x14ac:dyDescent="0.15">
      <c r="A146" s="49"/>
      <c r="B146" s="52" t="s">
        <v>42</v>
      </c>
      <c r="C146" s="50" t="str">
        <f>IFERROR(IF(AP146&lt;($Y$157/100),"×","○"),"")</f>
        <v/>
      </c>
      <c r="D146" s="81" t="s">
        <v>24</v>
      </c>
      <c r="E146" s="82"/>
      <c r="F146" s="83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88" t="s">
        <v>21</v>
      </c>
      <c r="AM146" s="89"/>
      <c r="AN146" s="89"/>
      <c r="AO146" s="89"/>
      <c r="AP146" s="79" t="e">
        <f t="shared" ref="AP146" si="1109">AP145/AP144</f>
        <v>#DIV/0!</v>
      </c>
      <c r="AQ146" s="80"/>
      <c r="AR146">
        <f>IF(C146="×",1,0)</f>
        <v>0</v>
      </c>
    </row>
    <row r="147" spans="1:78" ht="20.25" customHeight="1" thickBot="1" x14ac:dyDescent="0.2">
      <c r="A147" s="54"/>
      <c r="B147" s="53" t="s">
        <v>43</v>
      </c>
      <c r="C147" s="51" t="str">
        <f>IF(AP147=0,"",IF(AP145&lt;AP147,"×","○"))</f>
        <v/>
      </c>
      <c r="D147" s="97" t="s">
        <v>25</v>
      </c>
      <c r="E147" s="98"/>
      <c r="F147" s="99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2"/>
      <c r="AL147" s="84" t="s">
        <v>33</v>
      </c>
      <c r="AM147" s="85"/>
      <c r="AN147" s="85"/>
      <c r="AO147" s="85"/>
      <c r="AP147" s="120">
        <f>COUNTIFS(G145:AK145,7,G147:AK147,"作")+COUNTIFS(G145:AK145,7,G147:AK147,"天")+COUNTIFS(G145:AK145,7,G147:AK147,"閉")+COUNTIFS(G145:AK145,1,G147:AK147,"作")+COUNTIFS(G145:AK145,1,G147:AK147,"天")+COUNTIFS(G145:AK145,1,G147:AK147,"閉")</f>
        <v>0</v>
      </c>
      <c r="AQ147" s="121"/>
      <c r="AR147">
        <f>IF(C147="×",1,0)</f>
        <v>0</v>
      </c>
      <c r="AS147">
        <f>IF(A144="","",IF(AR146=0,0,IF(AR147=0,0,1)))</f>
        <v>0</v>
      </c>
    </row>
    <row r="148" spans="1:78" ht="20.25" customHeight="1" x14ac:dyDescent="0.15">
      <c r="A148" s="73" t="str">
        <f>IF($E$5&lt;AV148,"",TEXT(EDATE($E$4,35),"ggge年m月"))</f>
        <v>令和9年3月</v>
      </c>
      <c r="B148" s="74"/>
      <c r="C148" s="75"/>
      <c r="D148" s="92" t="s">
        <v>7</v>
      </c>
      <c r="E148" s="93"/>
      <c r="F148" s="94"/>
      <c r="G148" s="5">
        <f>IF($E$4&gt;AV148,"",IF($E$5&lt;AV148,"",DAY(AV148)))</f>
        <v>1</v>
      </c>
      <c r="H148" s="5">
        <f>IF($E$4&gt;AW148,"",IF($E$5&lt;AW148,"",DAY(AW148)))</f>
        <v>2</v>
      </c>
      <c r="I148" s="5">
        <f t="shared" ref="I148" si="1110">IF($E$4&gt;AX148,"",IF($E$5&lt;AX148,"",DAY(AX148)))</f>
        <v>3</v>
      </c>
      <c r="J148" s="5">
        <f t="shared" ref="J148" si="1111">IF($E$4&gt;AY148,"",IF($E$5&lt;AY148,"",DAY(AY148)))</f>
        <v>4</v>
      </c>
      <c r="K148" s="5">
        <f t="shared" ref="K148" si="1112">IF($E$4&gt;AZ148,"",IF($E$5&lt;AZ148,"",DAY(AZ148)))</f>
        <v>5</v>
      </c>
      <c r="L148" s="41">
        <f t="shared" ref="L148" si="1113">IF($E$4&gt;BA148,"",IF($E$5&lt;BA148,"",DAY(BA148)))</f>
        <v>6</v>
      </c>
      <c r="M148" s="41">
        <f t="shared" ref="M148" si="1114">IF($E$4&gt;BB148,"",IF($E$5&lt;BB148,"",DAY(BB148)))</f>
        <v>7</v>
      </c>
      <c r="N148" s="16">
        <f t="shared" ref="N148" si="1115">IF($E$4&gt;BC148,"",IF($E$5&lt;BC148,"",DAY(BC148)))</f>
        <v>8</v>
      </c>
      <c r="O148" s="16">
        <f t="shared" ref="O148" si="1116">IF($E$4&gt;BD148,"",IF($E$5&lt;BD148,"",DAY(BD148)))</f>
        <v>9</v>
      </c>
      <c r="P148" s="16">
        <f t="shared" ref="P148" si="1117">IF($E$4&gt;BE148,"",IF($E$5&lt;BE148,"",DAY(BE148)))</f>
        <v>10</v>
      </c>
      <c r="Q148" s="16">
        <f t="shared" ref="Q148" si="1118">IF($E$4&gt;BF148,"",IF($E$5&lt;BF148,"",DAY(BF148)))</f>
        <v>11</v>
      </c>
      <c r="R148" s="16">
        <f t="shared" ref="R148" si="1119">IF($E$4&gt;BG148,"",IF($E$5&lt;BG148,"",DAY(BG148)))</f>
        <v>12</v>
      </c>
      <c r="S148" s="41">
        <f t="shared" ref="S148" si="1120">IF($E$4&gt;BH148,"",IF($E$5&lt;BH148,"",DAY(BH148)))</f>
        <v>13</v>
      </c>
      <c r="T148" s="41">
        <f t="shared" ref="T148" si="1121">IF($E$4&gt;BI148,"",IF($E$5&lt;BI148,"",DAY(BI148)))</f>
        <v>14</v>
      </c>
      <c r="U148" s="16" t="str">
        <f t="shared" ref="U148" si="1122">IF($E$4&gt;BJ148,"",IF($E$5&lt;BJ148,"",DAY(BJ148)))</f>
        <v/>
      </c>
      <c r="V148" s="16" t="str">
        <f t="shared" ref="V148" si="1123">IF($E$4&gt;BK148,"",IF($E$5&lt;BK148,"",DAY(BK148)))</f>
        <v/>
      </c>
      <c r="W148" s="16" t="str">
        <f t="shared" ref="W148" si="1124">IF($E$4&gt;BL148,"",IF($E$5&lt;BL148,"",DAY(BL148)))</f>
        <v/>
      </c>
      <c r="X148" s="16" t="str">
        <f t="shared" ref="X148" si="1125">IF($E$4&gt;BM148,"",IF($E$5&lt;BM148,"",DAY(BM148)))</f>
        <v/>
      </c>
      <c r="Y148" s="16" t="str">
        <f t="shared" ref="Y148" si="1126">IF($E$4&gt;BN148,"",IF($E$5&lt;BN148,"",DAY(BN148)))</f>
        <v/>
      </c>
      <c r="Z148" s="41" t="str">
        <f t="shared" ref="Z148" si="1127">IF($E$4&gt;BO148,"",IF($E$5&lt;BO148,"",DAY(BO148)))</f>
        <v/>
      </c>
      <c r="AA148" s="41" t="str">
        <f t="shared" ref="AA148" si="1128">IF($E$4&gt;BP148,"",IF($E$5&lt;BP148,"",DAY(BP148)))</f>
        <v/>
      </c>
      <c r="AB148" s="16" t="str">
        <f t="shared" ref="AB148" si="1129">IF($E$4&gt;BQ148,"",IF($E$5&lt;BQ148,"",DAY(BQ148)))</f>
        <v/>
      </c>
      <c r="AC148" s="16" t="str">
        <f t="shared" ref="AC148" si="1130">IF($E$4&gt;BR148,"",IF($E$5&lt;BR148,"",DAY(BR148)))</f>
        <v/>
      </c>
      <c r="AD148" s="16" t="str">
        <f t="shared" ref="AD148" si="1131">IF($E$4&gt;BS148,"",IF($E$5&lt;BS148,"",DAY(BS148)))</f>
        <v/>
      </c>
      <c r="AE148" s="16" t="str">
        <f t="shared" ref="AE148" si="1132">IF($E$4&gt;BT148,"",IF($E$5&lt;BT148,"",DAY(BT148)))</f>
        <v/>
      </c>
      <c r="AF148" s="16" t="str">
        <f t="shared" ref="AF148" si="1133">IF($E$4&gt;BU148,"",IF($E$5&lt;BU148,"",DAY(BU148)))</f>
        <v/>
      </c>
      <c r="AG148" s="41" t="str">
        <f t="shared" ref="AG148" si="1134">IF($E$4&gt;BV148,"",IF($E$5&lt;BV148,"",DAY(BV148)))</f>
        <v/>
      </c>
      <c r="AH148" s="41" t="str">
        <f t="shared" ref="AH148" si="1135">IF($E$4&gt;BW148,"",IF($E$5&lt;BW148,"",DAY(BW148)))</f>
        <v/>
      </c>
      <c r="AI148" s="41" t="str">
        <f>IF($E$4&gt;BX148,"",IF($E$5&lt;BX148,"",IF(MONTH(BW148)&lt;&gt;MONTH(BX148),"",DAY(BX148))))</f>
        <v/>
      </c>
      <c r="AJ148" s="5" t="str">
        <f>IF($E$4&gt;BY148,"",IF($E$5&lt;BY148,"",IF(MONTH(BW148)&lt;&gt;MONTH(BY148),"",DAY(BY148))))</f>
        <v/>
      </c>
      <c r="AK148" s="13" t="str">
        <f>IF($E$4&gt;BZ148,"",IF($E$5&lt;BZ148,"",IF(MONTH(BW148)&lt;&gt;MONTH(BZ148),"",DAY(BZ148))))</f>
        <v/>
      </c>
      <c r="AL148" s="88" t="s">
        <v>11</v>
      </c>
      <c r="AM148" s="89"/>
      <c r="AN148" s="89"/>
      <c r="AO148" s="89"/>
      <c r="AP148" s="95">
        <f>COUNTIF(G150:AK150,"工")+COUNTIF(G150:AK150,"休")+COUNTIFS(G150:AK150,"外",G151:AK151,"作")+COUNTIFS(G150:AK150,"外",G151:AK151,"天")+COUNTIFS(G150:AK150,"外",G151:AK151,"閉")</f>
        <v>0</v>
      </c>
      <c r="AQ148" s="96"/>
      <c r="AU148" s="42"/>
      <c r="AV148" s="45">
        <f>EDATE(AV144,1)</f>
        <v>46447</v>
      </c>
      <c r="AW148" s="45">
        <f>AV148+1</f>
        <v>46448</v>
      </c>
      <c r="AX148" s="45">
        <f t="shared" ref="AX148" si="1136">AW148+1</f>
        <v>46449</v>
      </c>
      <c r="AY148" s="45">
        <f t="shared" ref="AY148" si="1137">AX148+1</f>
        <v>46450</v>
      </c>
      <c r="AZ148" s="45">
        <f t="shared" ref="AZ148" si="1138">AY148+1</f>
        <v>46451</v>
      </c>
      <c r="BA148" s="45">
        <f t="shared" ref="BA148" si="1139">AZ148+1</f>
        <v>46452</v>
      </c>
      <c r="BB148" s="45">
        <f t="shared" ref="BB148" si="1140">BA148+1</f>
        <v>46453</v>
      </c>
      <c r="BC148" s="45">
        <f t="shared" ref="BC148" si="1141">BB148+1</f>
        <v>46454</v>
      </c>
      <c r="BD148" s="45">
        <f t="shared" ref="BD148" si="1142">BC148+1</f>
        <v>46455</v>
      </c>
      <c r="BE148" s="45">
        <f t="shared" ref="BE148" si="1143">BD148+1</f>
        <v>46456</v>
      </c>
      <c r="BF148" s="45">
        <f t="shared" ref="BF148" si="1144">BE148+1</f>
        <v>46457</v>
      </c>
      <c r="BG148" s="45">
        <f t="shared" ref="BG148" si="1145">BF148+1</f>
        <v>46458</v>
      </c>
      <c r="BH148" s="45">
        <f t="shared" ref="BH148" si="1146">BG148+1</f>
        <v>46459</v>
      </c>
      <c r="BI148" s="45">
        <f t="shared" ref="BI148" si="1147">BH148+1</f>
        <v>46460</v>
      </c>
      <c r="BJ148" s="45">
        <f t="shared" ref="BJ148" si="1148">BI148+1</f>
        <v>46461</v>
      </c>
      <c r="BK148" s="45">
        <f t="shared" ref="BK148" si="1149">BJ148+1</f>
        <v>46462</v>
      </c>
      <c r="BL148" s="45">
        <f t="shared" ref="BL148" si="1150">BK148+1</f>
        <v>46463</v>
      </c>
      <c r="BM148" s="45">
        <f t="shared" ref="BM148" si="1151">BL148+1</f>
        <v>46464</v>
      </c>
      <c r="BN148" s="45">
        <f t="shared" ref="BN148" si="1152">BM148+1</f>
        <v>46465</v>
      </c>
      <c r="BO148" s="45">
        <f t="shared" ref="BO148" si="1153">BN148+1</f>
        <v>46466</v>
      </c>
      <c r="BP148" s="45">
        <f t="shared" ref="BP148" si="1154">BO148+1</f>
        <v>46467</v>
      </c>
      <c r="BQ148" s="45">
        <f t="shared" ref="BQ148" si="1155">BP148+1</f>
        <v>46468</v>
      </c>
      <c r="BR148" s="45">
        <f t="shared" ref="BR148" si="1156">BQ148+1</f>
        <v>46469</v>
      </c>
      <c r="BS148" s="45">
        <f t="shared" ref="BS148" si="1157">BR148+1</f>
        <v>46470</v>
      </c>
      <c r="BT148" s="45">
        <f t="shared" ref="BT148" si="1158">BS148+1</f>
        <v>46471</v>
      </c>
      <c r="BU148" s="45">
        <f t="shared" ref="BU148" si="1159">BT148+1</f>
        <v>46472</v>
      </c>
      <c r="BV148" s="45">
        <f t="shared" ref="BV148" si="1160">BU148+1</f>
        <v>46473</v>
      </c>
      <c r="BW148" s="45">
        <f t="shared" ref="BW148" si="1161">BV148+1</f>
        <v>46474</v>
      </c>
      <c r="BX148" s="45">
        <f t="shared" ref="BX148" si="1162">BW148+1</f>
        <v>46475</v>
      </c>
      <c r="BY148" s="45">
        <f t="shared" ref="BY148" si="1163">BX148+1</f>
        <v>46476</v>
      </c>
      <c r="BZ148" s="45">
        <f t="shared" ref="BZ148" si="1164">BY148+1</f>
        <v>46477</v>
      </c>
    </row>
    <row r="149" spans="1:78" ht="20.25" customHeight="1" x14ac:dyDescent="0.15">
      <c r="A149" s="76"/>
      <c r="B149" s="77"/>
      <c r="C149" s="78"/>
      <c r="D149" s="81" t="s">
        <v>6</v>
      </c>
      <c r="E149" s="82"/>
      <c r="F149" s="83"/>
      <c r="G149" s="43">
        <f>IF(G148="","",WEEKDAY(AV148))</f>
        <v>2</v>
      </c>
      <c r="H149" s="43">
        <f t="shared" ref="H149" si="1165">IF(H148="","",WEEKDAY(AW148))</f>
        <v>3</v>
      </c>
      <c r="I149" s="43">
        <f t="shared" ref="I149" si="1166">IF(I148="","",WEEKDAY(AX148))</f>
        <v>4</v>
      </c>
      <c r="J149" s="43">
        <f t="shared" ref="J149" si="1167">IF(J148="","",WEEKDAY(AY148))</f>
        <v>5</v>
      </c>
      <c r="K149" s="43">
        <f t="shared" ref="K149" si="1168">IF(K148="","",WEEKDAY(AZ148))</f>
        <v>6</v>
      </c>
      <c r="L149" s="47">
        <f t="shared" ref="L149" si="1169">IF(L148="","",WEEKDAY(BA148))</f>
        <v>7</v>
      </c>
      <c r="M149" s="47">
        <f t="shared" ref="M149" si="1170">IF(M148="","",WEEKDAY(BB148))</f>
        <v>1</v>
      </c>
      <c r="N149" s="43">
        <f t="shared" ref="N149" si="1171">IF(N148="","",WEEKDAY(BC148))</f>
        <v>2</v>
      </c>
      <c r="O149" s="43">
        <f t="shared" ref="O149" si="1172">IF(O148="","",WEEKDAY(BD148))</f>
        <v>3</v>
      </c>
      <c r="P149" s="43">
        <f t="shared" ref="P149" si="1173">IF(P148="","",WEEKDAY(BE148))</f>
        <v>4</v>
      </c>
      <c r="Q149" s="43">
        <f t="shared" ref="Q149" si="1174">IF(Q148="","",WEEKDAY(BF148))</f>
        <v>5</v>
      </c>
      <c r="R149" s="43">
        <f t="shared" ref="R149" si="1175">IF(R148="","",WEEKDAY(BG148))</f>
        <v>6</v>
      </c>
      <c r="S149" s="47">
        <f t="shared" ref="S149" si="1176">IF(S148="","",WEEKDAY(BH148))</f>
        <v>7</v>
      </c>
      <c r="T149" s="47">
        <f t="shared" ref="T149" si="1177">IF(T148="","",WEEKDAY(BI148))</f>
        <v>1</v>
      </c>
      <c r="U149" s="43" t="str">
        <f t="shared" ref="U149" si="1178">IF(U148="","",WEEKDAY(BJ148))</f>
        <v/>
      </c>
      <c r="V149" s="43" t="str">
        <f t="shared" ref="V149" si="1179">IF(V148="","",WEEKDAY(BK148))</f>
        <v/>
      </c>
      <c r="W149" s="43" t="str">
        <f t="shared" ref="W149" si="1180">IF(W148="","",WEEKDAY(BL148))</f>
        <v/>
      </c>
      <c r="X149" s="43" t="str">
        <f t="shared" ref="X149" si="1181">IF(X148="","",WEEKDAY(BM148))</f>
        <v/>
      </c>
      <c r="Y149" s="43" t="str">
        <f t="shared" ref="Y149" si="1182">IF(Y148="","",WEEKDAY(BN148))</f>
        <v/>
      </c>
      <c r="Z149" s="47" t="str">
        <f t="shared" ref="Z149" si="1183">IF(Z148="","",WEEKDAY(BO148))</f>
        <v/>
      </c>
      <c r="AA149" s="47" t="str">
        <f t="shared" ref="AA149" si="1184">IF(AA148="","",WEEKDAY(BP148))</f>
        <v/>
      </c>
      <c r="AB149" s="43" t="str">
        <f t="shared" ref="AB149" si="1185">IF(AB148="","",WEEKDAY(BQ148))</f>
        <v/>
      </c>
      <c r="AC149" s="43" t="str">
        <f t="shared" ref="AC149" si="1186">IF(AC148="","",WEEKDAY(BR148))</f>
        <v/>
      </c>
      <c r="AD149" s="43" t="str">
        <f t="shared" ref="AD149" si="1187">IF(AD148="","",WEEKDAY(BS148))</f>
        <v/>
      </c>
      <c r="AE149" s="43" t="str">
        <f t="shared" ref="AE149" si="1188">IF(AE148="","",WEEKDAY(BT148))</f>
        <v/>
      </c>
      <c r="AF149" s="43" t="str">
        <f t="shared" ref="AF149" si="1189">IF(AF148="","",WEEKDAY(BU148))</f>
        <v/>
      </c>
      <c r="AG149" s="47" t="str">
        <f t="shared" ref="AG149" si="1190">IF(AG148="","",WEEKDAY(BV148))</f>
        <v/>
      </c>
      <c r="AH149" s="47" t="str">
        <f t="shared" ref="AH149" si="1191">IF(AH148="","",WEEKDAY(BW148))</f>
        <v/>
      </c>
      <c r="AI149" s="47" t="str">
        <f t="shared" ref="AI149" si="1192">IF(AI148="","",WEEKDAY(BX148))</f>
        <v/>
      </c>
      <c r="AJ149" s="43" t="str">
        <f t="shared" ref="AJ149" si="1193">IF(AJ148="","",WEEKDAY(BY148))</f>
        <v/>
      </c>
      <c r="AK149" s="46" t="str">
        <f t="shared" ref="AK149" si="1194">IF(AK148="","",WEEKDAY(BZ148))</f>
        <v/>
      </c>
      <c r="AL149" s="88" t="s">
        <v>8</v>
      </c>
      <c r="AM149" s="89"/>
      <c r="AN149" s="89"/>
      <c r="AO149" s="89"/>
      <c r="AP149" s="90">
        <f t="shared" ref="AP149" si="1195">COUNTIF(G151:AK151,"閉")+COUNTIF(G151:AK151,"天")</f>
        <v>0</v>
      </c>
      <c r="AQ149" s="91"/>
      <c r="AV149">
        <f>WEEKDAY(AV148)</f>
        <v>2</v>
      </c>
      <c r="AW149">
        <f>WEEKDAY(AW148)</f>
        <v>3</v>
      </c>
      <c r="AX149">
        <f t="shared" ref="AX149:BZ149" si="1196">WEEKDAY(AX148)</f>
        <v>4</v>
      </c>
      <c r="AY149">
        <f t="shared" si="1196"/>
        <v>5</v>
      </c>
      <c r="AZ149">
        <f t="shared" si="1196"/>
        <v>6</v>
      </c>
      <c r="BA149">
        <f t="shared" si="1196"/>
        <v>7</v>
      </c>
      <c r="BB149">
        <f t="shared" si="1196"/>
        <v>1</v>
      </c>
      <c r="BC149">
        <f t="shared" si="1196"/>
        <v>2</v>
      </c>
      <c r="BD149">
        <f t="shared" si="1196"/>
        <v>3</v>
      </c>
      <c r="BE149">
        <f t="shared" si="1196"/>
        <v>4</v>
      </c>
      <c r="BF149">
        <f t="shared" si="1196"/>
        <v>5</v>
      </c>
      <c r="BG149">
        <f t="shared" si="1196"/>
        <v>6</v>
      </c>
      <c r="BH149">
        <f t="shared" si="1196"/>
        <v>7</v>
      </c>
      <c r="BI149">
        <f t="shared" si="1196"/>
        <v>1</v>
      </c>
      <c r="BJ149">
        <f t="shared" si="1196"/>
        <v>2</v>
      </c>
      <c r="BK149">
        <f t="shared" si="1196"/>
        <v>3</v>
      </c>
      <c r="BL149">
        <f t="shared" si="1196"/>
        <v>4</v>
      </c>
      <c r="BM149">
        <f t="shared" si="1196"/>
        <v>5</v>
      </c>
      <c r="BN149">
        <f t="shared" si="1196"/>
        <v>6</v>
      </c>
      <c r="BO149">
        <f t="shared" si="1196"/>
        <v>7</v>
      </c>
      <c r="BP149">
        <f t="shared" si="1196"/>
        <v>1</v>
      </c>
      <c r="BQ149">
        <f t="shared" si="1196"/>
        <v>2</v>
      </c>
      <c r="BR149">
        <f t="shared" si="1196"/>
        <v>3</v>
      </c>
      <c r="BS149">
        <f t="shared" si="1196"/>
        <v>4</v>
      </c>
      <c r="BT149">
        <f t="shared" si="1196"/>
        <v>5</v>
      </c>
      <c r="BU149">
        <f t="shared" si="1196"/>
        <v>6</v>
      </c>
      <c r="BV149">
        <f t="shared" si="1196"/>
        <v>7</v>
      </c>
      <c r="BW149">
        <f t="shared" si="1196"/>
        <v>1</v>
      </c>
      <c r="BX149">
        <f t="shared" si="1196"/>
        <v>2</v>
      </c>
      <c r="BY149">
        <f t="shared" si="1196"/>
        <v>3</v>
      </c>
      <c r="BZ149">
        <f t="shared" si="1196"/>
        <v>4</v>
      </c>
    </row>
    <row r="150" spans="1:78" ht="20.25" customHeight="1" x14ac:dyDescent="0.15">
      <c r="A150" s="49"/>
      <c r="B150" s="52" t="s">
        <v>42</v>
      </c>
      <c r="C150" s="50" t="str">
        <f>IFERROR(IF(AP150&lt;($Y$157/100),"×","○"),"")</f>
        <v/>
      </c>
      <c r="D150" s="81" t="s">
        <v>24</v>
      </c>
      <c r="E150" s="82"/>
      <c r="F150" s="83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88" t="s">
        <v>21</v>
      </c>
      <c r="AM150" s="89"/>
      <c r="AN150" s="89"/>
      <c r="AO150" s="89"/>
      <c r="AP150" s="79" t="e">
        <f t="shared" ref="AP150" si="1197">AP149/AP148</f>
        <v>#DIV/0!</v>
      </c>
      <c r="AQ150" s="80"/>
      <c r="AR150">
        <f>IF(C150="×",1,0)</f>
        <v>0</v>
      </c>
    </row>
    <row r="151" spans="1:78" ht="20.25" customHeight="1" thickBot="1" x14ac:dyDescent="0.2">
      <c r="A151" s="54"/>
      <c r="B151" s="53" t="s">
        <v>43</v>
      </c>
      <c r="C151" s="51" t="str">
        <f>IF(AP151=0,"",IF(AP149&lt;AP151,"×","○"))</f>
        <v/>
      </c>
      <c r="D151" s="97" t="s">
        <v>25</v>
      </c>
      <c r="E151" s="98"/>
      <c r="F151" s="99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2"/>
      <c r="AL151" s="84" t="s">
        <v>33</v>
      </c>
      <c r="AM151" s="85"/>
      <c r="AN151" s="85"/>
      <c r="AO151" s="85"/>
      <c r="AP151" s="120">
        <f>COUNTIFS(G149:AK149,7,G151:AK151,"作")+COUNTIFS(G149:AK149,7,G151:AK151,"天")+COUNTIFS(G149:AK149,7,G151:AK151,"閉")+COUNTIFS(G149:AK149,1,G151:AK151,"作")+COUNTIFS(G149:AK149,1,G151:AK151,"天")+COUNTIFS(G149:AK149,1,G151:AK151,"閉")</f>
        <v>0</v>
      </c>
      <c r="AQ151" s="121"/>
      <c r="AR151">
        <f>IF(C151="×",1,0)</f>
        <v>0</v>
      </c>
      <c r="AS151">
        <f>IF(A148="","",IF(AR150=0,0,IF(AR151=0,0,1)))</f>
        <v>0</v>
      </c>
    </row>
    <row r="152" spans="1:78" s="32" customFormat="1" ht="15" thickBot="1" x14ac:dyDescent="0.2">
      <c r="A152" s="14"/>
      <c r="B152" s="60"/>
      <c r="G152" s="71"/>
      <c r="H152" s="71"/>
      <c r="I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</row>
    <row r="153" spans="1:78" s="32" customFormat="1" ht="15" thickBot="1" x14ac:dyDescent="0.2">
      <c r="A153" s="14"/>
      <c r="B153" s="60" t="s">
        <v>56</v>
      </c>
      <c r="G153" s="59"/>
      <c r="H153" s="66" t="s">
        <v>65</v>
      </c>
      <c r="I153" s="115" t="str">
        <f>IF(F155=0,"達成","未達成")</f>
        <v>達成</v>
      </c>
      <c r="J153" s="116"/>
      <c r="K153" s="117"/>
      <c r="M153" s="70"/>
      <c r="N153" s="70"/>
      <c r="O153" s="70"/>
      <c r="P153" s="60" t="s">
        <v>57</v>
      </c>
      <c r="Q153" s="70"/>
      <c r="R153" s="70"/>
      <c r="S153" s="70"/>
      <c r="T153" s="70"/>
      <c r="U153" s="70"/>
      <c r="V153" s="70"/>
      <c r="W153" s="70"/>
      <c r="X153" s="70"/>
      <c r="Y153" s="70"/>
      <c r="Z153" s="66" t="s">
        <v>65</v>
      </c>
      <c r="AA153" s="115" t="str">
        <f>IF(I153="達成","達成",IF(Y156&gt;=Y157,"達成",IF(AM156="〇","達成","未達成")))</f>
        <v>達成</v>
      </c>
      <c r="AB153" s="116"/>
      <c r="AC153" s="117"/>
      <c r="AD153" s="70"/>
      <c r="AE153" s="70"/>
      <c r="AF153" s="70"/>
      <c r="AG153" s="70"/>
    </row>
    <row r="154" spans="1:78" s="32" customFormat="1" ht="14.25" x14ac:dyDescent="0.15">
      <c r="A154" s="14"/>
      <c r="B154" s="60" t="s">
        <v>58</v>
      </c>
      <c r="F154" s="32">
        <f>COUNT(AS:AS)</f>
        <v>36</v>
      </c>
      <c r="G154" s="59" t="s">
        <v>59</v>
      </c>
      <c r="H154" s="59"/>
      <c r="I154" s="70"/>
      <c r="M154" s="70"/>
      <c r="N154" s="70"/>
      <c r="O154" s="70"/>
      <c r="P154" s="70"/>
      <c r="Q154" s="32" t="s">
        <v>11</v>
      </c>
      <c r="R154" s="70"/>
      <c r="S154" s="70"/>
      <c r="T154" s="70"/>
      <c r="U154" s="70"/>
      <c r="V154" s="70"/>
      <c r="Y154" s="118">
        <f>SUMIF(AL:AL,Q154,AP:AP)</f>
        <v>0</v>
      </c>
      <c r="Z154" s="118"/>
      <c r="AA154" s="70" t="s">
        <v>10</v>
      </c>
      <c r="AB154" s="70"/>
      <c r="AC154" s="70"/>
      <c r="AD154" s="60" t="s">
        <v>67</v>
      </c>
      <c r="AE154" s="72"/>
      <c r="AM154" s="118">
        <f>SUMIF(AL:AL,AD154,AP:AP)</f>
        <v>0</v>
      </c>
      <c r="AN154" s="118"/>
      <c r="AO154" s="72" t="s">
        <v>10</v>
      </c>
    </row>
    <row r="155" spans="1:78" s="32" customFormat="1" ht="14.25" x14ac:dyDescent="0.15">
      <c r="B155" s="60" t="s">
        <v>60</v>
      </c>
      <c r="F155" s="32">
        <f>SUM(AS:AS)</f>
        <v>0</v>
      </c>
      <c r="G155" s="59" t="s">
        <v>59</v>
      </c>
      <c r="H155" s="61"/>
      <c r="I155" s="70"/>
      <c r="M155" s="70"/>
      <c r="N155" s="70"/>
      <c r="O155" s="70"/>
      <c r="P155" s="70"/>
      <c r="Q155" s="32" t="s">
        <v>9</v>
      </c>
      <c r="R155" s="70"/>
      <c r="S155" s="70"/>
      <c r="T155" s="70"/>
      <c r="U155" s="70"/>
      <c r="V155" s="70"/>
      <c r="Y155" s="118">
        <f>SUMIF(AL:AL,Q155,AP:AP)</f>
        <v>0</v>
      </c>
      <c r="Z155" s="118"/>
      <c r="AA155" s="70" t="s">
        <v>10</v>
      </c>
      <c r="AB155" s="70"/>
      <c r="AC155" s="70"/>
      <c r="AD155" s="32" t="str">
        <f>Q155</f>
        <v>現場閉所日数</v>
      </c>
      <c r="AE155" s="72"/>
      <c r="AK155" s="61"/>
      <c r="AL155" s="61"/>
      <c r="AM155" s="118">
        <f>Y155</f>
        <v>0</v>
      </c>
      <c r="AN155" s="118"/>
      <c r="AO155" s="72" t="s">
        <v>10</v>
      </c>
    </row>
    <row r="156" spans="1:78" s="32" customFormat="1" ht="14.25" x14ac:dyDescent="0.15">
      <c r="B156" s="60"/>
      <c r="G156" s="119"/>
      <c r="H156" s="119"/>
      <c r="I156" s="70"/>
      <c r="J156" s="70"/>
      <c r="K156" s="70"/>
      <c r="L156" s="70"/>
      <c r="Q156" s="60" t="s">
        <v>63</v>
      </c>
      <c r="R156" s="70"/>
      <c r="S156" s="70"/>
      <c r="T156" s="70"/>
      <c r="V156" s="70"/>
      <c r="W156" s="70"/>
      <c r="X156" s="70"/>
      <c r="Y156" s="119" t="e">
        <f>Y155/Y154*100</f>
        <v>#DIV/0!</v>
      </c>
      <c r="Z156" s="119"/>
      <c r="AA156" s="70" t="s">
        <v>32</v>
      </c>
      <c r="AB156" s="70"/>
      <c r="AC156" s="70"/>
      <c r="AD156" s="60" t="s">
        <v>66</v>
      </c>
      <c r="AE156" s="72"/>
      <c r="AF156" s="72"/>
      <c r="AM156" s="118" t="str">
        <f>IF(AM155&gt;=AM154,"〇","×")</f>
        <v>〇</v>
      </c>
      <c r="AN156" s="118"/>
    </row>
    <row r="157" spans="1:78" s="32" customFormat="1" ht="14.25" x14ac:dyDescent="0.15">
      <c r="A157" s="14"/>
      <c r="B157" s="14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60" t="s">
        <v>64</v>
      </c>
      <c r="R157" s="70"/>
      <c r="S157" s="70"/>
      <c r="T157" s="70"/>
      <c r="V157" s="70"/>
      <c r="W157" s="70"/>
      <c r="Y157" s="119">
        <v>28.5</v>
      </c>
      <c r="Z157" s="119"/>
      <c r="AA157" s="70" t="s">
        <v>32</v>
      </c>
      <c r="AB157" s="70"/>
      <c r="AC157" s="70"/>
      <c r="AD157" s="70"/>
      <c r="AE157" s="70"/>
      <c r="AF157" s="70"/>
      <c r="AG157" s="70"/>
    </row>
  </sheetData>
  <mergeCells count="489">
    <mergeCell ref="AM154:AN154"/>
    <mergeCell ref="AM155:AN155"/>
    <mergeCell ref="AM156:AN156"/>
    <mergeCell ref="D150:F150"/>
    <mergeCell ref="AL150:AO150"/>
    <mergeCell ref="AP150:AQ150"/>
    <mergeCell ref="D151:F151"/>
    <mergeCell ref="AL151:AO151"/>
    <mergeCell ref="AP151:AQ151"/>
    <mergeCell ref="A148:C149"/>
    <mergeCell ref="D148:F148"/>
    <mergeCell ref="AL148:AO148"/>
    <mergeCell ref="AP148:AQ148"/>
    <mergeCell ref="D149:F149"/>
    <mergeCell ref="AL149:AO149"/>
    <mergeCell ref="AP149:AQ149"/>
    <mergeCell ref="D146:F146"/>
    <mergeCell ref="AL146:AO146"/>
    <mergeCell ref="AP146:AQ146"/>
    <mergeCell ref="D147:F147"/>
    <mergeCell ref="AL147:AO147"/>
    <mergeCell ref="AP147:AQ147"/>
    <mergeCell ref="A144:C145"/>
    <mergeCell ref="D144:F144"/>
    <mergeCell ref="AL144:AO144"/>
    <mergeCell ref="AP144:AQ144"/>
    <mergeCell ref="D145:F145"/>
    <mergeCell ref="AL145:AO145"/>
    <mergeCell ref="AP145:AQ145"/>
    <mergeCell ref="D142:F142"/>
    <mergeCell ref="AL142:AO142"/>
    <mergeCell ref="AP142:AQ142"/>
    <mergeCell ref="D143:F143"/>
    <mergeCell ref="AL143:AO143"/>
    <mergeCell ref="AP143:AQ143"/>
    <mergeCell ref="A140:C141"/>
    <mergeCell ref="D140:F140"/>
    <mergeCell ref="AL140:AO140"/>
    <mergeCell ref="AP140:AQ140"/>
    <mergeCell ref="D141:F141"/>
    <mergeCell ref="AL141:AO141"/>
    <mergeCell ref="AP141:AQ141"/>
    <mergeCell ref="D138:F138"/>
    <mergeCell ref="AL138:AO138"/>
    <mergeCell ref="AP138:AQ138"/>
    <mergeCell ref="D139:F139"/>
    <mergeCell ref="AL139:AO139"/>
    <mergeCell ref="AP139:AQ139"/>
    <mergeCell ref="A136:C137"/>
    <mergeCell ref="D136:F136"/>
    <mergeCell ref="AL136:AO136"/>
    <mergeCell ref="AP136:AQ136"/>
    <mergeCell ref="D137:F137"/>
    <mergeCell ref="AL137:AO137"/>
    <mergeCell ref="AP137:AQ137"/>
    <mergeCell ref="D134:F134"/>
    <mergeCell ref="AL134:AO134"/>
    <mergeCell ref="AP134:AQ134"/>
    <mergeCell ref="D135:F135"/>
    <mergeCell ref="AL135:AO135"/>
    <mergeCell ref="AP135:AQ135"/>
    <mergeCell ref="A132:C133"/>
    <mergeCell ref="D132:F132"/>
    <mergeCell ref="AL132:AO132"/>
    <mergeCell ref="AP132:AQ132"/>
    <mergeCell ref="D133:F133"/>
    <mergeCell ref="AL133:AO133"/>
    <mergeCell ref="AP133:AQ133"/>
    <mergeCell ref="D130:F130"/>
    <mergeCell ref="AL130:AO130"/>
    <mergeCell ref="AP130:AQ130"/>
    <mergeCell ref="D131:F131"/>
    <mergeCell ref="AL131:AO131"/>
    <mergeCell ref="AP131:AQ131"/>
    <mergeCell ref="A128:C129"/>
    <mergeCell ref="D128:F128"/>
    <mergeCell ref="AL128:AO128"/>
    <mergeCell ref="AP128:AQ128"/>
    <mergeCell ref="D129:F129"/>
    <mergeCell ref="AL129:AO129"/>
    <mergeCell ref="AP129:AQ129"/>
    <mergeCell ref="D126:F126"/>
    <mergeCell ref="AL126:AO126"/>
    <mergeCell ref="AP126:AQ126"/>
    <mergeCell ref="D127:F127"/>
    <mergeCell ref="AL127:AO127"/>
    <mergeCell ref="AP127:AQ127"/>
    <mergeCell ref="A124:C125"/>
    <mergeCell ref="D124:F124"/>
    <mergeCell ref="AL124:AO124"/>
    <mergeCell ref="AP124:AQ124"/>
    <mergeCell ref="D125:F125"/>
    <mergeCell ref="AL125:AO125"/>
    <mergeCell ref="AP125:AQ125"/>
    <mergeCell ref="D122:F122"/>
    <mergeCell ref="AL122:AO122"/>
    <mergeCell ref="AP122:AQ122"/>
    <mergeCell ref="D123:F123"/>
    <mergeCell ref="AL123:AO123"/>
    <mergeCell ref="AP123:AQ123"/>
    <mergeCell ref="A120:C121"/>
    <mergeCell ref="D120:F120"/>
    <mergeCell ref="AL120:AO120"/>
    <mergeCell ref="AP120:AQ120"/>
    <mergeCell ref="D121:F121"/>
    <mergeCell ref="AL121:AO121"/>
    <mergeCell ref="AP121:AQ121"/>
    <mergeCell ref="D118:F118"/>
    <mergeCell ref="AL118:AO118"/>
    <mergeCell ref="AP118:AQ118"/>
    <mergeCell ref="D119:F119"/>
    <mergeCell ref="AL119:AO119"/>
    <mergeCell ref="AP119:AQ119"/>
    <mergeCell ref="A116:C117"/>
    <mergeCell ref="D116:F116"/>
    <mergeCell ref="AL116:AO116"/>
    <mergeCell ref="AP116:AQ116"/>
    <mergeCell ref="D117:F117"/>
    <mergeCell ref="AL117:AO117"/>
    <mergeCell ref="AP117:AQ117"/>
    <mergeCell ref="D114:F114"/>
    <mergeCell ref="AL114:AO114"/>
    <mergeCell ref="AP114:AQ114"/>
    <mergeCell ref="D115:F115"/>
    <mergeCell ref="AL115:AO115"/>
    <mergeCell ref="AP115:AQ115"/>
    <mergeCell ref="AL108:AO108"/>
    <mergeCell ref="AP108:AQ108"/>
    <mergeCell ref="D109:F109"/>
    <mergeCell ref="AL109:AO109"/>
    <mergeCell ref="A112:C113"/>
    <mergeCell ref="D112:F112"/>
    <mergeCell ref="AL112:AO112"/>
    <mergeCell ref="AP112:AQ112"/>
    <mergeCell ref="D113:F113"/>
    <mergeCell ref="AL113:AO113"/>
    <mergeCell ref="AP113:AQ113"/>
    <mergeCell ref="AL110:AO110"/>
    <mergeCell ref="AP110:AQ110"/>
    <mergeCell ref="D111:F111"/>
    <mergeCell ref="AL111:AO111"/>
    <mergeCell ref="AP111:AQ111"/>
    <mergeCell ref="Y157:Z157"/>
    <mergeCell ref="A104:C105"/>
    <mergeCell ref="D104:F104"/>
    <mergeCell ref="AL104:AO104"/>
    <mergeCell ref="AP104:AQ104"/>
    <mergeCell ref="D105:F105"/>
    <mergeCell ref="AL105:AO105"/>
    <mergeCell ref="AP105:AQ105"/>
    <mergeCell ref="D106:F106"/>
    <mergeCell ref="AL106:AO106"/>
    <mergeCell ref="I153:K153"/>
    <mergeCell ref="AA153:AC153"/>
    <mergeCell ref="Y154:Z154"/>
    <mergeCell ref="Y155:Z155"/>
    <mergeCell ref="G156:H156"/>
    <mergeCell ref="Y156:Z156"/>
    <mergeCell ref="AP109:AQ109"/>
    <mergeCell ref="D110:F110"/>
    <mergeCell ref="AP106:AQ106"/>
    <mergeCell ref="D107:F107"/>
    <mergeCell ref="AL107:AO107"/>
    <mergeCell ref="AP107:AQ107"/>
    <mergeCell ref="A108:C109"/>
    <mergeCell ref="D108:F108"/>
    <mergeCell ref="D102:F102"/>
    <mergeCell ref="AL102:AO102"/>
    <mergeCell ref="AP102:AQ102"/>
    <mergeCell ref="D103:F103"/>
    <mergeCell ref="AL103:AO103"/>
    <mergeCell ref="AP103:AQ103"/>
    <mergeCell ref="A100:C101"/>
    <mergeCell ref="D100:F100"/>
    <mergeCell ref="AL100:AO100"/>
    <mergeCell ref="AP100:AQ100"/>
    <mergeCell ref="D101:F101"/>
    <mergeCell ref="AL101:AO101"/>
    <mergeCell ref="AP101:AQ101"/>
    <mergeCell ref="D98:F98"/>
    <mergeCell ref="AL98:AO98"/>
    <mergeCell ref="AP98:AQ98"/>
    <mergeCell ref="D99:F99"/>
    <mergeCell ref="AL99:AO99"/>
    <mergeCell ref="AP99:AQ99"/>
    <mergeCell ref="A96:C97"/>
    <mergeCell ref="D96:F96"/>
    <mergeCell ref="AL96:AO96"/>
    <mergeCell ref="AP96:AQ96"/>
    <mergeCell ref="D97:F97"/>
    <mergeCell ref="AL97:AO97"/>
    <mergeCell ref="AP97:AQ97"/>
    <mergeCell ref="D94:F94"/>
    <mergeCell ref="AL94:AO94"/>
    <mergeCell ref="AP94:AQ94"/>
    <mergeCell ref="D95:F95"/>
    <mergeCell ref="AL95:AO95"/>
    <mergeCell ref="AP95:AQ95"/>
    <mergeCell ref="A92:C93"/>
    <mergeCell ref="D92:F92"/>
    <mergeCell ref="AL92:AO92"/>
    <mergeCell ref="AP92:AQ92"/>
    <mergeCell ref="D93:F93"/>
    <mergeCell ref="AL93:AO93"/>
    <mergeCell ref="AP93:AQ93"/>
    <mergeCell ref="D90:F90"/>
    <mergeCell ref="AL90:AO90"/>
    <mergeCell ref="AP90:AQ90"/>
    <mergeCell ref="D91:F91"/>
    <mergeCell ref="AL91:AO91"/>
    <mergeCell ref="AP91:AQ91"/>
    <mergeCell ref="A88:C89"/>
    <mergeCell ref="D88:F88"/>
    <mergeCell ref="AL88:AO88"/>
    <mergeCell ref="AP88:AQ88"/>
    <mergeCell ref="D89:F89"/>
    <mergeCell ref="AL89:AO89"/>
    <mergeCell ref="AP89:AQ89"/>
    <mergeCell ref="D86:F86"/>
    <mergeCell ref="AL86:AO86"/>
    <mergeCell ref="AP86:AQ86"/>
    <mergeCell ref="D87:F87"/>
    <mergeCell ref="AL87:AO87"/>
    <mergeCell ref="AP87:AQ87"/>
    <mergeCell ref="A84:C85"/>
    <mergeCell ref="D84:F84"/>
    <mergeCell ref="AL84:AO84"/>
    <mergeCell ref="AP84:AQ84"/>
    <mergeCell ref="D85:F85"/>
    <mergeCell ref="AL85:AO85"/>
    <mergeCell ref="AP85:AQ85"/>
    <mergeCell ref="D82:F82"/>
    <mergeCell ref="AL82:AO82"/>
    <mergeCell ref="AP82:AQ82"/>
    <mergeCell ref="D83:F83"/>
    <mergeCell ref="AL83:AO83"/>
    <mergeCell ref="AP83:AQ83"/>
    <mergeCell ref="A80:C81"/>
    <mergeCell ref="D80:F80"/>
    <mergeCell ref="AL80:AO80"/>
    <mergeCell ref="AP80:AQ80"/>
    <mergeCell ref="D81:F81"/>
    <mergeCell ref="AL81:AO81"/>
    <mergeCell ref="AP81:AQ81"/>
    <mergeCell ref="D78:F78"/>
    <mergeCell ref="AL78:AO78"/>
    <mergeCell ref="AP78:AQ78"/>
    <mergeCell ref="D79:F79"/>
    <mergeCell ref="AL79:AO79"/>
    <mergeCell ref="AP79:AQ79"/>
    <mergeCell ref="A76:C77"/>
    <mergeCell ref="D76:F76"/>
    <mergeCell ref="AL76:AO76"/>
    <mergeCell ref="AP76:AQ76"/>
    <mergeCell ref="D77:F77"/>
    <mergeCell ref="AL77:AO77"/>
    <mergeCell ref="AP77:AQ77"/>
    <mergeCell ref="D74:F74"/>
    <mergeCell ref="AL74:AO74"/>
    <mergeCell ref="AP74:AQ74"/>
    <mergeCell ref="D75:F75"/>
    <mergeCell ref="AL75:AO75"/>
    <mergeCell ref="AP75:AQ75"/>
    <mergeCell ref="A72:C73"/>
    <mergeCell ref="D72:F72"/>
    <mergeCell ref="AL72:AO72"/>
    <mergeCell ref="AP72:AQ72"/>
    <mergeCell ref="D73:F73"/>
    <mergeCell ref="AL73:AO73"/>
    <mergeCell ref="AP73:AQ73"/>
    <mergeCell ref="D70:F70"/>
    <mergeCell ref="AL70:AO70"/>
    <mergeCell ref="AP70:AQ70"/>
    <mergeCell ref="D71:F71"/>
    <mergeCell ref="AL71:AO71"/>
    <mergeCell ref="AP71:AQ71"/>
    <mergeCell ref="A68:C69"/>
    <mergeCell ref="D68:F68"/>
    <mergeCell ref="AL68:AO68"/>
    <mergeCell ref="AP68:AQ68"/>
    <mergeCell ref="D69:F69"/>
    <mergeCell ref="AL69:AO69"/>
    <mergeCell ref="AP69:AQ69"/>
    <mergeCell ref="D66:F66"/>
    <mergeCell ref="AL66:AO66"/>
    <mergeCell ref="AP66:AQ66"/>
    <mergeCell ref="D67:F67"/>
    <mergeCell ref="AL67:AO67"/>
    <mergeCell ref="AP67:AQ67"/>
    <mergeCell ref="A64:C65"/>
    <mergeCell ref="D64:F64"/>
    <mergeCell ref="AL64:AO64"/>
    <mergeCell ref="AP64:AQ64"/>
    <mergeCell ref="D65:F65"/>
    <mergeCell ref="AL65:AO65"/>
    <mergeCell ref="AP65:AQ65"/>
    <mergeCell ref="D62:F62"/>
    <mergeCell ref="AL62:AO62"/>
    <mergeCell ref="AP62:AQ62"/>
    <mergeCell ref="D63:F63"/>
    <mergeCell ref="AL63:AO63"/>
    <mergeCell ref="AP63:AQ63"/>
    <mergeCell ref="A60:C61"/>
    <mergeCell ref="D60:F60"/>
    <mergeCell ref="AL60:AO60"/>
    <mergeCell ref="AP60:AQ60"/>
    <mergeCell ref="D61:F61"/>
    <mergeCell ref="AL61:AO61"/>
    <mergeCell ref="AP61:AQ61"/>
    <mergeCell ref="D58:F58"/>
    <mergeCell ref="AL58:AO58"/>
    <mergeCell ref="AP58:AQ58"/>
    <mergeCell ref="D59:F59"/>
    <mergeCell ref="AL59:AO59"/>
    <mergeCell ref="AP59:AQ59"/>
    <mergeCell ref="A56:C57"/>
    <mergeCell ref="D56:F56"/>
    <mergeCell ref="AL56:AO56"/>
    <mergeCell ref="AP56:AQ56"/>
    <mergeCell ref="D57:F57"/>
    <mergeCell ref="AL57:AO57"/>
    <mergeCell ref="AP57:AQ57"/>
    <mergeCell ref="D54:F54"/>
    <mergeCell ref="AL54:AO54"/>
    <mergeCell ref="AP54:AQ54"/>
    <mergeCell ref="D55:F55"/>
    <mergeCell ref="AL55:AO55"/>
    <mergeCell ref="AP55:AQ55"/>
    <mergeCell ref="A52:C53"/>
    <mergeCell ref="D52:F52"/>
    <mergeCell ref="AL52:AO52"/>
    <mergeCell ref="AP52:AQ52"/>
    <mergeCell ref="D53:F53"/>
    <mergeCell ref="AL53:AO53"/>
    <mergeCell ref="AP53:AQ53"/>
    <mergeCell ref="D50:F50"/>
    <mergeCell ref="AL50:AO50"/>
    <mergeCell ref="AP50:AQ50"/>
    <mergeCell ref="D51:F51"/>
    <mergeCell ref="AL51:AO51"/>
    <mergeCell ref="AP51:AQ51"/>
    <mergeCell ref="A48:C49"/>
    <mergeCell ref="D48:F48"/>
    <mergeCell ref="AL48:AO48"/>
    <mergeCell ref="AP48:AQ48"/>
    <mergeCell ref="D49:F49"/>
    <mergeCell ref="AL49:AO49"/>
    <mergeCell ref="AP49:AQ49"/>
    <mergeCell ref="D46:F46"/>
    <mergeCell ref="AL46:AO46"/>
    <mergeCell ref="AP46:AQ46"/>
    <mergeCell ref="D47:F47"/>
    <mergeCell ref="AL47:AO47"/>
    <mergeCell ref="AP47:AQ47"/>
    <mergeCell ref="A44:C45"/>
    <mergeCell ref="D44:F44"/>
    <mergeCell ref="AL44:AO44"/>
    <mergeCell ref="AP44:AQ44"/>
    <mergeCell ref="D45:F45"/>
    <mergeCell ref="AL45:AO45"/>
    <mergeCell ref="AP45:AQ45"/>
    <mergeCell ref="D42:F42"/>
    <mergeCell ref="AL42:AO42"/>
    <mergeCell ref="AP42:AQ42"/>
    <mergeCell ref="D43:F43"/>
    <mergeCell ref="AL43:AO43"/>
    <mergeCell ref="AP43:AQ43"/>
    <mergeCell ref="A40:C41"/>
    <mergeCell ref="D40:F40"/>
    <mergeCell ref="AL40:AO40"/>
    <mergeCell ref="AP40:AQ40"/>
    <mergeCell ref="D41:F41"/>
    <mergeCell ref="AL41:AO41"/>
    <mergeCell ref="AP41:AQ41"/>
    <mergeCell ref="D38:F38"/>
    <mergeCell ref="AL38:AO38"/>
    <mergeCell ref="AP38:AQ38"/>
    <mergeCell ref="D39:F39"/>
    <mergeCell ref="AL39:AO39"/>
    <mergeCell ref="AP39:AQ39"/>
    <mergeCell ref="A36:C37"/>
    <mergeCell ref="D36:F36"/>
    <mergeCell ref="AL36:AO36"/>
    <mergeCell ref="AP36:AQ36"/>
    <mergeCell ref="D37:F37"/>
    <mergeCell ref="AL37:AO37"/>
    <mergeCell ref="AP37:AQ37"/>
    <mergeCell ref="D34:F34"/>
    <mergeCell ref="AL34:AO34"/>
    <mergeCell ref="AP34:AQ34"/>
    <mergeCell ref="D35:F35"/>
    <mergeCell ref="AL35:AO35"/>
    <mergeCell ref="AP35:AQ35"/>
    <mergeCell ref="A32:C33"/>
    <mergeCell ref="D32:F32"/>
    <mergeCell ref="AL32:AO32"/>
    <mergeCell ref="AP32:AQ32"/>
    <mergeCell ref="D33:F33"/>
    <mergeCell ref="AL33:AO33"/>
    <mergeCell ref="AP33:AQ33"/>
    <mergeCell ref="D30:F30"/>
    <mergeCell ref="AL30:AO30"/>
    <mergeCell ref="AP30:AQ30"/>
    <mergeCell ref="D31:F31"/>
    <mergeCell ref="AL31:AO31"/>
    <mergeCell ref="AP31:AQ31"/>
    <mergeCell ref="A28:C29"/>
    <mergeCell ref="D28:F28"/>
    <mergeCell ref="AL28:AO28"/>
    <mergeCell ref="AP28:AQ28"/>
    <mergeCell ref="D29:F29"/>
    <mergeCell ref="AL29:AO29"/>
    <mergeCell ref="AP29:AQ29"/>
    <mergeCell ref="D26:F26"/>
    <mergeCell ref="AL26:AO26"/>
    <mergeCell ref="AP26:AQ26"/>
    <mergeCell ref="D27:F27"/>
    <mergeCell ref="AL27:AO27"/>
    <mergeCell ref="AP27:AQ27"/>
    <mergeCell ref="A24:C25"/>
    <mergeCell ref="D24:F24"/>
    <mergeCell ref="AL24:AO24"/>
    <mergeCell ref="AP24:AQ24"/>
    <mergeCell ref="D25:F25"/>
    <mergeCell ref="AL25:AO25"/>
    <mergeCell ref="AP25:AQ25"/>
    <mergeCell ref="D22:F22"/>
    <mergeCell ref="AL22:AO22"/>
    <mergeCell ref="AP22:AQ22"/>
    <mergeCell ref="D23:F23"/>
    <mergeCell ref="AL23:AO23"/>
    <mergeCell ref="AP23:AQ23"/>
    <mergeCell ref="A20:C21"/>
    <mergeCell ref="D20:F20"/>
    <mergeCell ref="AL20:AO20"/>
    <mergeCell ref="AP20:AQ20"/>
    <mergeCell ref="D21:F21"/>
    <mergeCell ref="AL21:AO21"/>
    <mergeCell ref="AP21:AQ21"/>
    <mergeCell ref="D18:F18"/>
    <mergeCell ref="AL18:AO18"/>
    <mergeCell ref="AP18:AQ18"/>
    <mergeCell ref="D19:F19"/>
    <mergeCell ref="AL19:AO19"/>
    <mergeCell ref="AP19:AQ19"/>
    <mergeCell ref="A16:C17"/>
    <mergeCell ref="D16:F16"/>
    <mergeCell ref="AL16:AO16"/>
    <mergeCell ref="AP16:AQ16"/>
    <mergeCell ref="D17:F17"/>
    <mergeCell ref="AL17:AO17"/>
    <mergeCell ref="AP17:AQ17"/>
    <mergeCell ref="D14:F14"/>
    <mergeCell ref="AL14:AO14"/>
    <mergeCell ref="AP14:AQ14"/>
    <mergeCell ref="D15:F15"/>
    <mergeCell ref="AL15:AO15"/>
    <mergeCell ref="AP15:AQ15"/>
    <mergeCell ref="A12:C13"/>
    <mergeCell ref="D12:F12"/>
    <mergeCell ref="AL12:AO12"/>
    <mergeCell ref="AP12:AQ12"/>
    <mergeCell ref="D13:F13"/>
    <mergeCell ref="AL13:AO13"/>
    <mergeCell ref="AP13:AQ13"/>
    <mergeCell ref="D10:F10"/>
    <mergeCell ref="AL10:AO10"/>
    <mergeCell ref="AP10:AQ10"/>
    <mergeCell ref="D11:F11"/>
    <mergeCell ref="AL11:AO11"/>
    <mergeCell ref="AP11:AQ11"/>
    <mergeCell ref="E6:AA6"/>
    <mergeCell ref="AD6:AI6"/>
    <mergeCell ref="AK6:AP6"/>
    <mergeCell ref="A8:C9"/>
    <mergeCell ref="D8:F8"/>
    <mergeCell ref="AL8:AO8"/>
    <mergeCell ref="AP8:AQ8"/>
    <mergeCell ref="D9:F9"/>
    <mergeCell ref="AL9:AO9"/>
    <mergeCell ref="AP9:AQ9"/>
    <mergeCell ref="E3:AA3"/>
    <mergeCell ref="AC3:AI3"/>
    <mergeCell ref="AJ3:AP3"/>
    <mergeCell ref="E4:J4"/>
    <mergeCell ref="AK4:AP4"/>
    <mergeCell ref="E5:J5"/>
    <mergeCell ref="AD5:AI5"/>
    <mergeCell ref="AK5:AP5"/>
  </mergeCells>
  <phoneticPr fontId="3"/>
  <conditionalFormatting sqref="G11:AK11">
    <cfRule type="containsText" dxfId="255" priority="252" operator="containsText" text="作">
      <formula>NOT(ISERROR(SEARCH("作",G11)))</formula>
    </cfRule>
    <cfRule type="containsText" dxfId="254" priority="253" operator="containsText" text="天">
      <formula>NOT(ISERROR(SEARCH("天",G11)))</formula>
    </cfRule>
    <cfRule type="containsText" dxfId="253" priority="255" operator="containsText" text="閉">
      <formula>NOT(ISERROR(SEARCH("閉",G11)))</formula>
    </cfRule>
  </conditionalFormatting>
  <conditionalFormatting sqref="G10:AK10">
    <cfRule type="containsText" dxfId="252" priority="254" operator="containsText" text="工">
      <formula>NOT(ISERROR(SEARCH("工",G10)))</formula>
    </cfRule>
    <cfRule type="containsText" dxfId="251" priority="256" operator="containsText" text="休">
      <formula>NOT(ISERROR(SEARCH("休",G10)))</formula>
    </cfRule>
  </conditionalFormatting>
  <conditionalFormatting sqref="G15:AK15">
    <cfRule type="containsText" dxfId="250" priority="247" operator="containsText" text="作">
      <formula>NOT(ISERROR(SEARCH("作",G15)))</formula>
    </cfRule>
    <cfRule type="containsText" dxfId="249" priority="248" operator="containsText" text="天">
      <formula>NOT(ISERROR(SEARCH("天",G15)))</formula>
    </cfRule>
    <cfRule type="containsText" dxfId="248" priority="250" operator="containsText" text="閉">
      <formula>NOT(ISERROR(SEARCH("閉",G15)))</formula>
    </cfRule>
  </conditionalFormatting>
  <conditionalFormatting sqref="G14:AK14">
    <cfRule type="containsText" dxfId="247" priority="249" operator="containsText" text="工">
      <formula>NOT(ISERROR(SEARCH("工",G14)))</formula>
    </cfRule>
    <cfRule type="containsText" dxfId="246" priority="251" operator="containsText" text="休">
      <formula>NOT(ISERROR(SEARCH("休",G14)))</formula>
    </cfRule>
  </conditionalFormatting>
  <conditionalFormatting sqref="G19:AK19">
    <cfRule type="containsText" dxfId="245" priority="242" operator="containsText" text="作">
      <formula>NOT(ISERROR(SEARCH("作",G19)))</formula>
    </cfRule>
    <cfRule type="containsText" dxfId="244" priority="243" operator="containsText" text="天">
      <formula>NOT(ISERROR(SEARCH("天",G19)))</formula>
    </cfRule>
    <cfRule type="containsText" dxfId="243" priority="245" operator="containsText" text="閉">
      <formula>NOT(ISERROR(SEARCH("閉",G19)))</formula>
    </cfRule>
  </conditionalFormatting>
  <conditionalFormatting sqref="G18:AK18">
    <cfRule type="containsText" dxfId="242" priority="244" operator="containsText" text="工">
      <formula>NOT(ISERROR(SEARCH("工",G18)))</formula>
    </cfRule>
    <cfRule type="containsText" dxfId="241" priority="246" operator="containsText" text="休">
      <formula>NOT(ISERROR(SEARCH("休",G18)))</formula>
    </cfRule>
  </conditionalFormatting>
  <conditionalFormatting sqref="G23:AK23">
    <cfRule type="containsText" dxfId="240" priority="237" operator="containsText" text="作">
      <formula>NOT(ISERROR(SEARCH("作",G23)))</formula>
    </cfRule>
    <cfRule type="containsText" dxfId="239" priority="238" operator="containsText" text="天">
      <formula>NOT(ISERROR(SEARCH("天",G23)))</formula>
    </cfRule>
    <cfRule type="containsText" dxfId="238" priority="240" operator="containsText" text="閉">
      <formula>NOT(ISERROR(SEARCH("閉",G23)))</formula>
    </cfRule>
  </conditionalFormatting>
  <conditionalFormatting sqref="G22:AK22">
    <cfRule type="containsText" dxfId="237" priority="239" operator="containsText" text="工">
      <formula>NOT(ISERROR(SEARCH("工",G22)))</formula>
    </cfRule>
    <cfRule type="containsText" dxfId="236" priority="241" operator="containsText" text="休">
      <formula>NOT(ISERROR(SEARCH("休",G22)))</formula>
    </cfRule>
  </conditionalFormatting>
  <conditionalFormatting sqref="G27:AK27">
    <cfRule type="containsText" dxfId="235" priority="232" operator="containsText" text="作">
      <formula>NOT(ISERROR(SEARCH("作",G27)))</formula>
    </cfRule>
    <cfRule type="containsText" dxfId="234" priority="233" operator="containsText" text="天">
      <formula>NOT(ISERROR(SEARCH("天",G27)))</formula>
    </cfRule>
    <cfRule type="containsText" dxfId="233" priority="235" operator="containsText" text="閉">
      <formula>NOT(ISERROR(SEARCH("閉",G27)))</formula>
    </cfRule>
  </conditionalFormatting>
  <conditionalFormatting sqref="G26:AK26">
    <cfRule type="containsText" dxfId="232" priority="234" operator="containsText" text="工">
      <formula>NOT(ISERROR(SEARCH("工",G26)))</formula>
    </cfRule>
    <cfRule type="containsText" dxfId="231" priority="236" operator="containsText" text="休">
      <formula>NOT(ISERROR(SEARCH("休",G26)))</formula>
    </cfRule>
  </conditionalFormatting>
  <conditionalFormatting sqref="G31:AK31">
    <cfRule type="containsText" dxfId="230" priority="227" operator="containsText" text="作">
      <formula>NOT(ISERROR(SEARCH("作",G31)))</formula>
    </cfRule>
    <cfRule type="containsText" dxfId="229" priority="228" operator="containsText" text="天">
      <formula>NOT(ISERROR(SEARCH("天",G31)))</formula>
    </cfRule>
    <cfRule type="containsText" dxfId="228" priority="230" operator="containsText" text="閉">
      <formula>NOT(ISERROR(SEARCH("閉",G31)))</formula>
    </cfRule>
  </conditionalFormatting>
  <conditionalFormatting sqref="G30:AK30">
    <cfRule type="containsText" dxfId="227" priority="229" operator="containsText" text="工">
      <formula>NOT(ISERROR(SEARCH("工",G30)))</formula>
    </cfRule>
    <cfRule type="containsText" dxfId="226" priority="231" operator="containsText" text="休">
      <formula>NOT(ISERROR(SEARCH("休",G30)))</formula>
    </cfRule>
  </conditionalFormatting>
  <conditionalFormatting sqref="G35:AK35">
    <cfRule type="containsText" dxfId="225" priority="222" operator="containsText" text="作">
      <formula>NOT(ISERROR(SEARCH("作",G35)))</formula>
    </cfRule>
    <cfRule type="containsText" dxfId="224" priority="223" operator="containsText" text="天">
      <formula>NOT(ISERROR(SEARCH("天",G35)))</formula>
    </cfRule>
    <cfRule type="containsText" dxfId="223" priority="225" operator="containsText" text="閉">
      <formula>NOT(ISERROR(SEARCH("閉",G35)))</formula>
    </cfRule>
  </conditionalFormatting>
  <conditionalFormatting sqref="G34:AK34">
    <cfRule type="containsText" dxfId="222" priority="224" operator="containsText" text="工">
      <formula>NOT(ISERROR(SEARCH("工",G34)))</formula>
    </cfRule>
    <cfRule type="containsText" dxfId="221" priority="226" operator="containsText" text="休">
      <formula>NOT(ISERROR(SEARCH("休",G34)))</formula>
    </cfRule>
  </conditionalFormatting>
  <conditionalFormatting sqref="G39:AK39">
    <cfRule type="containsText" dxfId="220" priority="217" operator="containsText" text="作">
      <formula>NOT(ISERROR(SEARCH("作",G39)))</formula>
    </cfRule>
    <cfRule type="containsText" dxfId="219" priority="218" operator="containsText" text="天">
      <formula>NOT(ISERROR(SEARCH("天",G39)))</formula>
    </cfRule>
    <cfRule type="containsText" dxfId="218" priority="220" operator="containsText" text="閉">
      <formula>NOT(ISERROR(SEARCH("閉",G39)))</formula>
    </cfRule>
  </conditionalFormatting>
  <conditionalFormatting sqref="G38:AK38">
    <cfRule type="containsText" dxfId="217" priority="219" operator="containsText" text="工">
      <formula>NOT(ISERROR(SEARCH("工",G38)))</formula>
    </cfRule>
    <cfRule type="containsText" dxfId="216" priority="221" operator="containsText" text="休">
      <formula>NOT(ISERROR(SEARCH("休",G38)))</formula>
    </cfRule>
  </conditionalFormatting>
  <conditionalFormatting sqref="G43:AK43">
    <cfRule type="containsText" dxfId="215" priority="212" operator="containsText" text="作">
      <formula>NOT(ISERROR(SEARCH("作",G43)))</formula>
    </cfRule>
    <cfRule type="containsText" dxfId="214" priority="213" operator="containsText" text="天">
      <formula>NOT(ISERROR(SEARCH("天",G43)))</formula>
    </cfRule>
    <cfRule type="containsText" dxfId="213" priority="215" operator="containsText" text="閉">
      <formula>NOT(ISERROR(SEARCH("閉",G43)))</formula>
    </cfRule>
  </conditionalFormatting>
  <conditionalFormatting sqref="G42:AK42">
    <cfRule type="containsText" dxfId="212" priority="214" operator="containsText" text="工">
      <formula>NOT(ISERROR(SEARCH("工",G42)))</formula>
    </cfRule>
    <cfRule type="containsText" dxfId="211" priority="216" operator="containsText" text="休">
      <formula>NOT(ISERROR(SEARCH("休",G42)))</formula>
    </cfRule>
  </conditionalFormatting>
  <conditionalFormatting sqref="G47:AK47">
    <cfRule type="containsText" dxfId="210" priority="207" operator="containsText" text="作">
      <formula>NOT(ISERROR(SEARCH("作",G47)))</formula>
    </cfRule>
    <cfRule type="containsText" dxfId="209" priority="208" operator="containsText" text="天">
      <formula>NOT(ISERROR(SEARCH("天",G47)))</formula>
    </cfRule>
    <cfRule type="containsText" dxfId="208" priority="210" operator="containsText" text="閉">
      <formula>NOT(ISERROR(SEARCH("閉",G47)))</formula>
    </cfRule>
  </conditionalFormatting>
  <conditionalFormatting sqref="G46:AK46">
    <cfRule type="containsText" dxfId="207" priority="209" operator="containsText" text="工">
      <formula>NOT(ISERROR(SEARCH("工",G46)))</formula>
    </cfRule>
    <cfRule type="containsText" dxfId="206" priority="211" operator="containsText" text="休">
      <formula>NOT(ISERROR(SEARCH("休",G46)))</formula>
    </cfRule>
  </conditionalFormatting>
  <conditionalFormatting sqref="G51:AK51">
    <cfRule type="containsText" dxfId="205" priority="202" operator="containsText" text="作">
      <formula>NOT(ISERROR(SEARCH("作",G51)))</formula>
    </cfRule>
    <cfRule type="containsText" dxfId="204" priority="203" operator="containsText" text="天">
      <formula>NOT(ISERROR(SEARCH("天",G51)))</formula>
    </cfRule>
    <cfRule type="containsText" dxfId="203" priority="205" operator="containsText" text="閉">
      <formula>NOT(ISERROR(SEARCH("閉",G51)))</formula>
    </cfRule>
  </conditionalFormatting>
  <conditionalFormatting sqref="G50:AK50">
    <cfRule type="containsText" dxfId="202" priority="204" operator="containsText" text="工">
      <formula>NOT(ISERROR(SEARCH("工",G50)))</formula>
    </cfRule>
    <cfRule type="containsText" dxfId="201" priority="206" operator="containsText" text="休">
      <formula>NOT(ISERROR(SEARCH("休",G50)))</formula>
    </cfRule>
  </conditionalFormatting>
  <conditionalFormatting sqref="G55:AK55">
    <cfRule type="containsText" dxfId="200" priority="197" operator="containsText" text="作">
      <formula>NOT(ISERROR(SEARCH("作",G55)))</formula>
    </cfRule>
    <cfRule type="containsText" dxfId="199" priority="198" operator="containsText" text="天">
      <formula>NOT(ISERROR(SEARCH("天",G55)))</formula>
    </cfRule>
    <cfRule type="containsText" dxfId="198" priority="200" operator="containsText" text="閉">
      <formula>NOT(ISERROR(SEARCH("閉",G55)))</formula>
    </cfRule>
  </conditionalFormatting>
  <conditionalFormatting sqref="G54:AK54">
    <cfRule type="containsText" dxfId="197" priority="199" operator="containsText" text="工">
      <formula>NOT(ISERROR(SEARCH("工",G54)))</formula>
    </cfRule>
    <cfRule type="containsText" dxfId="196" priority="201" operator="containsText" text="休">
      <formula>NOT(ISERROR(SEARCH("休",G54)))</formula>
    </cfRule>
  </conditionalFormatting>
  <conditionalFormatting sqref="G8:AK9">
    <cfRule type="expression" dxfId="195" priority="195">
      <formula>G$9=1</formula>
    </cfRule>
    <cfRule type="expression" dxfId="194" priority="196">
      <formula>G$9=7</formula>
    </cfRule>
  </conditionalFormatting>
  <conditionalFormatting sqref="G12:AK13">
    <cfRule type="expression" dxfId="193" priority="193">
      <formula>G$13=1</formula>
    </cfRule>
    <cfRule type="expression" dxfId="192" priority="194">
      <formula>G$13=7</formula>
    </cfRule>
  </conditionalFormatting>
  <conditionalFormatting sqref="G16:AK17">
    <cfRule type="expression" dxfId="191" priority="191">
      <formula>G$17=1</formula>
    </cfRule>
    <cfRule type="expression" dxfId="190" priority="192">
      <formula>G$17=7</formula>
    </cfRule>
  </conditionalFormatting>
  <conditionalFormatting sqref="G20:AK21">
    <cfRule type="expression" dxfId="189" priority="189">
      <formula>G$21=1</formula>
    </cfRule>
    <cfRule type="expression" dxfId="188" priority="190">
      <formula>G$21=7</formula>
    </cfRule>
  </conditionalFormatting>
  <conditionalFormatting sqref="G24:AK25">
    <cfRule type="expression" dxfId="187" priority="187">
      <formula>G$25=1</formula>
    </cfRule>
    <cfRule type="expression" dxfId="186" priority="188">
      <formula>G$25=7</formula>
    </cfRule>
  </conditionalFormatting>
  <conditionalFormatting sqref="G28:AK29">
    <cfRule type="expression" dxfId="185" priority="185">
      <formula>G$29=1</formula>
    </cfRule>
    <cfRule type="expression" dxfId="184" priority="186">
      <formula>G$29=7</formula>
    </cfRule>
  </conditionalFormatting>
  <conditionalFormatting sqref="G32:AK33">
    <cfRule type="expression" dxfId="183" priority="183">
      <formula>G$33=1</formula>
    </cfRule>
    <cfRule type="expression" dxfId="182" priority="184">
      <formula>G$33=7</formula>
    </cfRule>
  </conditionalFormatting>
  <conditionalFormatting sqref="G36:AK37">
    <cfRule type="expression" dxfId="181" priority="181">
      <formula>G$37=1</formula>
    </cfRule>
    <cfRule type="expression" dxfId="180" priority="182">
      <formula>G$37=7</formula>
    </cfRule>
  </conditionalFormatting>
  <conditionalFormatting sqref="G40:AK41">
    <cfRule type="expression" dxfId="179" priority="179">
      <formula>G$41=1</formula>
    </cfRule>
    <cfRule type="expression" dxfId="178" priority="180">
      <formula>G$41=7</formula>
    </cfRule>
  </conditionalFormatting>
  <conditionalFormatting sqref="G44:AK45">
    <cfRule type="expression" dxfId="177" priority="177">
      <formula>G$45=1</formula>
    </cfRule>
    <cfRule type="expression" dxfId="176" priority="178">
      <formula>G$45=7</formula>
    </cfRule>
  </conditionalFormatting>
  <conditionalFormatting sqref="G48:AK49">
    <cfRule type="expression" dxfId="175" priority="175">
      <formula>G$49=1</formula>
    </cfRule>
    <cfRule type="expression" dxfId="174" priority="176">
      <formula>G$49=7</formula>
    </cfRule>
  </conditionalFormatting>
  <conditionalFormatting sqref="G52:AK53">
    <cfRule type="expression" dxfId="173" priority="173">
      <formula>G$53=1</formula>
    </cfRule>
    <cfRule type="expression" dxfId="172" priority="174">
      <formula>G$53=7</formula>
    </cfRule>
  </conditionalFormatting>
  <conditionalFormatting sqref="I153:K153">
    <cfRule type="cellIs" dxfId="171" priority="171" operator="equal">
      <formula>"未達成"</formula>
    </cfRule>
    <cfRule type="cellIs" dxfId="170" priority="172" operator="equal">
      <formula>"達成"</formula>
    </cfRule>
  </conditionalFormatting>
  <conditionalFormatting sqref="G59:AK59">
    <cfRule type="containsText" dxfId="169" priority="166" operator="containsText" text="作">
      <formula>NOT(ISERROR(SEARCH("作",G59)))</formula>
    </cfRule>
    <cfRule type="containsText" dxfId="168" priority="167" operator="containsText" text="天">
      <formula>NOT(ISERROR(SEARCH("天",G59)))</formula>
    </cfRule>
    <cfRule type="containsText" dxfId="167" priority="169" operator="containsText" text="閉">
      <formula>NOT(ISERROR(SEARCH("閉",G59)))</formula>
    </cfRule>
  </conditionalFormatting>
  <conditionalFormatting sqref="G58:AK58">
    <cfRule type="containsText" dxfId="166" priority="168" operator="containsText" text="工">
      <formula>NOT(ISERROR(SEARCH("工",G58)))</formula>
    </cfRule>
    <cfRule type="containsText" dxfId="165" priority="170" operator="containsText" text="休">
      <formula>NOT(ISERROR(SEARCH("休",G58)))</formula>
    </cfRule>
  </conditionalFormatting>
  <conditionalFormatting sqref="G56:AK57">
    <cfRule type="expression" dxfId="164" priority="164">
      <formula>G$57=1</formula>
    </cfRule>
    <cfRule type="expression" dxfId="163" priority="165">
      <formula>G$57=7</formula>
    </cfRule>
  </conditionalFormatting>
  <conditionalFormatting sqref="G63:AK63">
    <cfRule type="containsText" dxfId="162" priority="159" operator="containsText" text="作">
      <formula>NOT(ISERROR(SEARCH("作",G63)))</formula>
    </cfRule>
    <cfRule type="containsText" dxfId="161" priority="160" operator="containsText" text="天">
      <formula>NOT(ISERROR(SEARCH("天",G63)))</formula>
    </cfRule>
    <cfRule type="containsText" dxfId="160" priority="162" operator="containsText" text="閉">
      <formula>NOT(ISERROR(SEARCH("閉",G63)))</formula>
    </cfRule>
  </conditionalFormatting>
  <conditionalFormatting sqref="G62:AK62">
    <cfRule type="containsText" dxfId="159" priority="161" operator="containsText" text="工">
      <formula>NOT(ISERROR(SEARCH("工",G62)))</formula>
    </cfRule>
    <cfRule type="containsText" dxfId="158" priority="163" operator="containsText" text="休">
      <formula>NOT(ISERROR(SEARCH("休",G62)))</formula>
    </cfRule>
  </conditionalFormatting>
  <conditionalFormatting sqref="G60:AK61">
    <cfRule type="expression" dxfId="157" priority="157">
      <formula>G$61=1</formula>
    </cfRule>
    <cfRule type="expression" dxfId="156" priority="158">
      <formula>G$61=7</formula>
    </cfRule>
  </conditionalFormatting>
  <conditionalFormatting sqref="G67:AK67">
    <cfRule type="containsText" dxfId="155" priority="152" operator="containsText" text="作">
      <formula>NOT(ISERROR(SEARCH("作",G67)))</formula>
    </cfRule>
    <cfRule type="containsText" dxfId="154" priority="153" operator="containsText" text="天">
      <formula>NOT(ISERROR(SEARCH("天",G67)))</formula>
    </cfRule>
    <cfRule type="containsText" dxfId="153" priority="155" operator="containsText" text="閉">
      <formula>NOT(ISERROR(SEARCH("閉",G67)))</formula>
    </cfRule>
  </conditionalFormatting>
  <conditionalFormatting sqref="G66:AK66">
    <cfRule type="containsText" dxfId="152" priority="154" operator="containsText" text="工">
      <formula>NOT(ISERROR(SEARCH("工",G66)))</formula>
    </cfRule>
    <cfRule type="containsText" dxfId="151" priority="156" operator="containsText" text="休">
      <formula>NOT(ISERROR(SEARCH("休",G66)))</formula>
    </cfRule>
  </conditionalFormatting>
  <conditionalFormatting sqref="G64:AK65">
    <cfRule type="expression" dxfId="150" priority="150">
      <formula>G$65=1</formula>
    </cfRule>
    <cfRule type="expression" dxfId="149" priority="151">
      <formula>G$65=7</formula>
    </cfRule>
  </conditionalFormatting>
  <conditionalFormatting sqref="G71:AK71">
    <cfRule type="containsText" dxfId="148" priority="145" operator="containsText" text="作">
      <formula>NOT(ISERROR(SEARCH("作",G71)))</formula>
    </cfRule>
    <cfRule type="containsText" dxfId="147" priority="146" operator="containsText" text="天">
      <formula>NOT(ISERROR(SEARCH("天",G71)))</formula>
    </cfRule>
    <cfRule type="containsText" dxfId="146" priority="148" operator="containsText" text="閉">
      <formula>NOT(ISERROR(SEARCH("閉",G71)))</formula>
    </cfRule>
  </conditionalFormatting>
  <conditionalFormatting sqref="G70:AK70">
    <cfRule type="containsText" dxfId="145" priority="147" operator="containsText" text="工">
      <formula>NOT(ISERROR(SEARCH("工",G70)))</formula>
    </cfRule>
    <cfRule type="containsText" dxfId="144" priority="149" operator="containsText" text="休">
      <formula>NOT(ISERROR(SEARCH("休",G70)))</formula>
    </cfRule>
  </conditionalFormatting>
  <conditionalFormatting sqref="G68:AK69">
    <cfRule type="expression" dxfId="143" priority="143">
      <formula>G$69=1</formula>
    </cfRule>
    <cfRule type="expression" dxfId="142" priority="144">
      <formula>G$69=7</formula>
    </cfRule>
  </conditionalFormatting>
  <conditionalFormatting sqref="G75:AK75">
    <cfRule type="containsText" dxfId="141" priority="138" operator="containsText" text="作">
      <formula>NOT(ISERROR(SEARCH("作",G75)))</formula>
    </cfRule>
    <cfRule type="containsText" dxfId="140" priority="139" operator="containsText" text="天">
      <formula>NOT(ISERROR(SEARCH("天",G75)))</formula>
    </cfRule>
    <cfRule type="containsText" dxfId="139" priority="141" operator="containsText" text="閉">
      <formula>NOT(ISERROR(SEARCH("閉",G75)))</formula>
    </cfRule>
  </conditionalFormatting>
  <conditionalFormatting sqref="G74:AK74">
    <cfRule type="containsText" dxfId="138" priority="140" operator="containsText" text="工">
      <formula>NOT(ISERROR(SEARCH("工",G74)))</formula>
    </cfRule>
    <cfRule type="containsText" dxfId="137" priority="142" operator="containsText" text="休">
      <formula>NOT(ISERROR(SEARCH("休",G74)))</formula>
    </cfRule>
  </conditionalFormatting>
  <conditionalFormatting sqref="G72:AK73">
    <cfRule type="expression" dxfId="136" priority="136">
      <formula>G$73=1</formula>
    </cfRule>
    <cfRule type="expression" dxfId="135" priority="137">
      <formula>G$73=7</formula>
    </cfRule>
  </conditionalFormatting>
  <conditionalFormatting sqref="G79:AK79">
    <cfRule type="containsText" dxfId="134" priority="131" operator="containsText" text="作">
      <formula>NOT(ISERROR(SEARCH("作",G79)))</formula>
    </cfRule>
    <cfRule type="containsText" dxfId="133" priority="132" operator="containsText" text="天">
      <formula>NOT(ISERROR(SEARCH("天",G79)))</formula>
    </cfRule>
    <cfRule type="containsText" dxfId="132" priority="134" operator="containsText" text="閉">
      <formula>NOT(ISERROR(SEARCH("閉",G79)))</formula>
    </cfRule>
  </conditionalFormatting>
  <conditionalFormatting sqref="G78:AK78">
    <cfRule type="containsText" dxfId="131" priority="133" operator="containsText" text="工">
      <formula>NOT(ISERROR(SEARCH("工",G78)))</formula>
    </cfRule>
    <cfRule type="containsText" dxfId="130" priority="135" operator="containsText" text="休">
      <formula>NOT(ISERROR(SEARCH("休",G78)))</formula>
    </cfRule>
  </conditionalFormatting>
  <conditionalFormatting sqref="G76:AK77">
    <cfRule type="expression" dxfId="129" priority="129">
      <formula>G$77=1</formula>
    </cfRule>
    <cfRule type="expression" dxfId="128" priority="130">
      <formula>G$77=7</formula>
    </cfRule>
  </conditionalFormatting>
  <conditionalFormatting sqref="G83:AK83">
    <cfRule type="containsText" dxfId="127" priority="124" operator="containsText" text="作">
      <formula>NOT(ISERROR(SEARCH("作",G83)))</formula>
    </cfRule>
    <cfRule type="containsText" dxfId="126" priority="125" operator="containsText" text="天">
      <formula>NOT(ISERROR(SEARCH("天",G83)))</formula>
    </cfRule>
    <cfRule type="containsText" dxfId="125" priority="127" operator="containsText" text="閉">
      <formula>NOT(ISERROR(SEARCH("閉",G83)))</formula>
    </cfRule>
  </conditionalFormatting>
  <conditionalFormatting sqref="G82:AK82">
    <cfRule type="containsText" dxfId="124" priority="126" operator="containsText" text="工">
      <formula>NOT(ISERROR(SEARCH("工",G82)))</formula>
    </cfRule>
    <cfRule type="containsText" dxfId="123" priority="128" operator="containsText" text="休">
      <formula>NOT(ISERROR(SEARCH("休",G82)))</formula>
    </cfRule>
  </conditionalFormatting>
  <conditionalFormatting sqref="G80:AK81">
    <cfRule type="expression" dxfId="122" priority="122">
      <formula>G$81=1</formula>
    </cfRule>
    <cfRule type="expression" dxfId="121" priority="123">
      <formula>G$81=7</formula>
    </cfRule>
  </conditionalFormatting>
  <conditionalFormatting sqref="G87:AK87">
    <cfRule type="containsText" dxfId="120" priority="117" operator="containsText" text="作">
      <formula>NOT(ISERROR(SEARCH("作",G87)))</formula>
    </cfRule>
    <cfRule type="containsText" dxfId="119" priority="118" operator="containsText" text="天">
      <formula>NOT(ISERROR(SEARCH("天",G87)))</formula>
    </cfRule>
    <cfRule type="containsText" dxfId="118" priority="120" operator="containsText" text="閉">
      <formula>NOT(ISERROR(SEARCH("閉",G87)))</formula>
    </cfRule>
  </conditionalFormatting>
  <conditionalFormatting sqref="G86:AK86">
    <cfRule type="containsText" dxfId="117" priority="119" operator="containsText" text="工">
      <formula>NOT(ISERROR(SEARCH("工",G86)))</formula>
    </cfRule>
    <cfRule type="containsText" dxfId="116" priority="121" operator="containsText" text="休">
      <formula>NOT(ISERROR(SEARCH("休",G86)))</formula>
    </cfRule>
  </conditionalFormatting>
  <conditionalFormatting sqref="G84:AK85">
    <cfRule type="expression" dxfId="115" priority="115">
      <formula>G$85=1</formula>
    </cfRule>
    <cfRule type="expression" dxfId="114" priority="116">
      <formula>G$85=7</formula>
    </cfRule>
  </conditionalFormatting>
  <conditionalFormatting sqref="G91:AK91">
    <cfRule type="containsText" dxfId="113" priority="110" operator="containsText" text="作">
      <formula>NOT(ISERROR(SEARCH("作",G91)))</formula>
    </cfRule>
    <cfRule type="containsText" dxfId="112" priority="111" operator="containsText" text="天">
      <formula>NOT(ISERROR(SEARCH("天",G91)))</formula>
    </cfRule>
    <cfRule type="containsText" dxfId="111" priority="113" operator="containsText" text="閉">
      <formula>NOT(ISERROR(SEARCH("閉",G91)))</formula>
    </cfRule>
  </conditionalFormatting>
  <conditionalFormatting sqref="G90:AK90">
    <cfRule type="containsText" dxfId="110" priority="112" operator="containsText" text="工">
      <formula>NOT(ISERROR(SEARCH("工",G90)))</formula>
    </cfRule>
    <cfRule type="containsText" dxfId="109" priority="114" operator="containsText" text="休">
      <formula>NOT(ISERROR(SEARCH("休",G90)))</formula>
    </cfRule>
  </conditionalFormatting>
  <conditionalFormatting sqref="G88:AK89">
    <cfRule type="expression" dxfId="108" priority="108">
      <formula>G$89=1</formula>
    </cfRule>
    <cfRule type="expression" dxfId="107" priority="109">
      <formula>G$89=7</formula>
    </cfRule>
  </conditionalFormatting>
  <conditionalFormatting sqref="G95:AK95">
    <cfRule type="containsText" dxfId="106" priority="103" operator="containsText" text="作">
      <formula>NOT(ISERROR(SEARCH("作",G95)))</formula>
    </cfRule>
    <cfRule type="containsText" dxfId="105" priority="104" operator="containsText" text="天">
      <formula>NOT(ISERROR(SEARCH("天",G95)))</formula>
    </cfRule>
    <cfRule type="containsText" dxfId="104" priority="106" operator="containsText" text="閉">
      <formula>NOT(ISERROR(SEARCH("閉",G95)))</formula>
    </cfRule>
  </conditionalFormatting>
  <conditionalFormatting sqref="G94:AK94">
    <cfRule type="containsText" dxfId="103" priority="105" operator="containsText" text="工">
      <formula>NOT(ISERROR(SEARCH("工",G94)))</formula>
    </cfRule>
    <cfRule type="containsText" dxfId="102" priority="107" operator="containsText" text="休">
      <formula>NOT(ISERROR(SEARCH("休",G94)))</formula>
    </cfRule>
  </conditionalFormatting>
  <conditionalFormatting sqref="G92:AK93">
    <cfRule type="expression" dxfId="101" priority="101">
      <formula>G$93=1</formula>
    </cfRule>
    <cfRule type="expression" dxfId="100" priority="102">
      <formula>G$93=7</formula>
    </cfRule>
  </conditionalFormatting>
  <conditionalFormatting sqref="G99:AK99">
    <cfRule type="containsText" dxfId="99" priority="96" operator="containsText" text="作">
      <formula>NOT(ISERROR(SEARCH("作",G99)))</formula>
    </cfRule>
    <cfRule type="containsText" dxfId="98" priority="97" operator="containsText" text="天">
      <formula>NOT(ISERROR(SEARCH("天",G99)))</formula>
    </cfRule>
    <cfRule type="containsText" dxfId="97" priority="99" operator="containsText" text="閉">
      <formula>NOT(ISERROR(SEARCH("閉",G99)))</formula>
    </cfRule>
  </conditionalFormatting>
  <conditionalFormatting sqref="G98:AK98">
    <cfRule type="containsText" dxfId="96" priority="98" operator="containsText" text="工">
      <formula>NOT(ISERROR(SEARCH("工",G98)))</formula>
    </cfRule>
    <cfRule type="containsText" dxfId="95" priority="100" operator="containsText" text="休">
      <formula>NOT(ISERROR(SEARCH("休",G98)))</formula>
    </cfRule>
  </conditionalFormatting>
  <conditionalFormatting sqref="G96:AK97">
    <cfRule type="expression" dxfId="94" priority="94">
      <formula>G$97=1</formula>
    </cfRule>
    <cfRule type="expression" dxfId="93" priority="95">
      <formula>G$97=7</formula>
    </cfRule>
  </conditionalFormatting>
  <conditionalFormatting sqref="G103:AK103">
    <cfRule type="containsText" dxfId="92" priority="89" operator="containsText" text="作">
      <formula>NOT(ISERROR(SEARCH("作",G103)))</formula>
    </cfRule>
    <cfRule type="containsText" dxfId="91" priority="90" operator="containsText" text="天">
      <formula>NOT(ISERROR(SEARCH("天",G103)))</formula>
    </cfRule>
    <cfRule type="containsText" dxfId="90" priority="92" operator="containsText" text="閉">
      <formula>NOT(ISERROR(SEARCH("閉",G103)))</formula>
    </cfRule>
  </conditionalFormatting>
  <conditionalFormatting sqref="G102:AK102">
    <cfRule type="containsText" dxfId="89" priority="91" operator="containsText" text="工">
      <formula>NOT(ISERROR(SEARCH("工",G102)))</formula>
    </cfRule>
    <cfRule type="containsText" dxfId="88" priority="93" operator="containsText" text="休">
      <formula>NOT(ISERROR(SEARCH("休",G102)))</formula>
    </cfRule>
  </conditionalFormatting>
  <conditionalFormatting sqref="G100:AK101">
    <cfRule type="expression" dxfId="87" priority="87">
      <formula>G$101=1</formula>
    </cfRule>
    <cfRule type="expression" dxfId="86" priority="88">
      <formula>G$101=7</formula>
    </cfRule>
  </conditionalFormatting>
  <conditionalFormatting sqref="G107:AK107">
    <cfRule type="containsText" dxfId="85" priority="82" operator="containsText" text="作">
      <formula>NOT(ISERROR(SEARCH("作",G107)))</formula>
    </cfRule>
    <cfRule type="containsText" dxfId="84" priority="83" operator="containsText" text="天">
      <formula>NOT(ISERROR(SEARCH("天",G107)))</formula>
    </cfRule>
    <cfRule type="containsText" dxfId="83" priority="85" operator="containsText" text="閉">
      <formula>NOT(ISERROR(SEARCH("閉",G107)))</formula>
    </cfRule>
  </conditionalFormatting>
  <conditionalFormatting sqref="G106:AK106">
    <cfRule type="containsText" dxfId="82" priority="84" operator="containsText" text="工">
      <formula>NOT(ISERROR(SEARCH("工",G106)))</formula>
    </cfRule>
    <cfRule type="containsText" dxfId="81" priority="86" operator="containsText" text="休">
      <formula>NOT(ISERROR(SEARCH("休",G106)))</formula>
    </cfRule>
  </conditionalFormatting>
  <conditionalFormatting sqref="G104:AK105">
    <cfRule type="expression" dxfId="80" priority="80">
      <formula>G$105=1</formula>
    </cfRule>
    <cfRule type="expression" dxfId="79" priority="81">
      <formula>G$105=7</formula>
    </cfRule>
  </conditionalFormatting>
  <conditionalFormatting sqref="G111:AK111">
    <cfRule type="containsText" dxfId="78" priority="75" operator="containsText" text="作">
      <formula>NOT(ISERROR(SEARCH("作",G111)))</formula>
    </cfRule>
    <cfRule type="containsText" dxfId="77" priority="76" operator="containsText" text="天">
      <formula>NOT(ISERROR(SEARCH("天",G111)))</formula>
    </cfRule>
    <cfRule type="containsText" dxfId="76" priority="78" operator="containsText" text="閉">
      <formula>NOT(ISERROR(SEARCH("閉",G111)))</formula>
    </cfRule>
  </conditionalFormatting>
  <conditionalFormatting sqref="G110:AK110">
    <cfRule type="containsText" dxfId="75" priority="77" operator="containsText" text="工">
      <formula>NOT(ISERROR(SEARCH("工",G110)))</formula>
    </cfRule>
    <cfRule type="containsText" dxfId="74" priority="79" operator="containsText" text="休">
      <formula>NOT(ISERROR(SEARCH("休",G110)))</formula>
    </cfRule>
  </conditionalFormatting>
  <conditionalFormatting sqref="G108:AK109">
    <cfRule type="expression" dxfId="73" priority="73">
      <formula>G$109=1</formula>
    </cfRule>
    <cfRule type="expression" dxfId="72" priority="74">
      <formula>G$109=7</formula>
    </cfRule>
  </conditionalFormatting>
  <conditionalFormatting sqref="G115:AK115">
    <cfRule type="containsText" dxfId="71" priority="68" operator="containsText" text="作">
      <formula>NOT(ISERROR(SEARCH("作",G115)))</formula>
    </cfRule>
    <cfRule type="containsText" dxfId="70" priority="69" operator="containsText" text="天">
      <formula>NOT(ISERROR(SEARCH("天",G115)))</formula>
    </cfRule>
    <cfRule type="containsText" dxfId="69" priority="71" operator="containsText" text="閉">
      <formula>NOT(ISERROR(SEARCH("閉",G115)))</formula>
    </cfRule>
  </conditionalFormatting>
  <conditionalFormatting sqref="G114:AK114">
    <cfRule type="containsText" dxfId="68" priority="70" operator="containsText" text="工">
      <formula>NOT(ISERROR(SEARCH("工",G114)))</formula>
    </cfRule>
    <cfRule type="containsText" dxfId="67" priority="72" operator="containsText" text="休">
      <formula>NOT(ISERROR(SEARCH("休",G114)))</formula>
    </cfRule>
  </conditionalFormatting>
  <conditionalFormatting sqref="G112:AK113">
    <cfRule type="expression" dxfId="66" priority="66">
      <formula>G$113=1</formula>
    </cfRule>
    <cfRule type="expression" dxfId="65" priority="67">
      <formula>G$113=7</formula>
    </cfRule>
  </conditionalFormatting>
  <conditionalFormatting sqref="G119:AK119">
    <cfRule type="containsText" dxfId="64" priority="61" operator="containsText" text="作">
      <formula>NOT(ISERROR(SEARCH("作",G119)))</formula>
    </cfRule>
    <cfRule type="containsText" dxfId="63" priority="62" operator="containsText" text="天">
      <formula>NOT(ISERROR(SEARCH("天",G119)))</formula>
    </cfRule>
    <cfRule type="containsText" dxfId="62" priority="64" operator="containsText" text="閉">
      <formula>NOT(ISERROR(SEARCH("閉",G119)))</formula>
    </cfRule>
  </conditionalFormatting>
  <conditionalFormatting sqref="G118:AK118">
    <cfRule type="containsText" dxfId="61" priority="63" operator="containsText" text="工">
      <formula>NOT(ISERROR(SEARCH("工",G118)))</formula>
    </cfRule>
    <cfRule type="containsText" dxfId="60" priority="65" operator="containsText" text="休">
      <formula>NOT(ISERROR(SEARCH("休",G118)))</formula>
    </cfRule>
  </conditionalFormatting>
  <conditionalFormatting sqref="G116:AK117">
    <cfRule type="expression" dxfId="59" priority="59">
      <formula>G$117=1</formula>
    </cfRule>
    <cfRule type="expression" dxfId="58" priority="60">
      <formula>G$117=7</formula>
    </cfRule>
  </conditionalFormatting>
  <conditionalFormatting sqref="G123:AK123">
    <cfRule type="containsText" dxfId="57" priority="54" operator="containsText" text="作">
      <formula>NOT(ISERROR(SEARCH("作",G123)))</formula>
    </cfRule>
    <cfRule type="containsText" dxfId="56" priority="55" operator="containsText" text="天">
      <formula>NOT(ISERROR(SEARCH("天",G123)))</formula>
    </cfRule>
    <cfRule type="containsText" dxfId="55" priority="57" operator="containsText" text="閉">
      <formula>NOT(ISERROR(SEARCH("閉",G123)))</formula>
    </cfRule>
  </conditionalFormatting>
  <conditionalFormatting sqref="G122:AK122">
    <cfRule type="containsText" dxfId="54" priority="56" operator="containsText" text="工">
      <formula>NOT(ISERROR(SEARCH("工",G122)))</formula>
    </cfRule>
    <cfRule type="containsText" dxfId="53" priority="58" operator="containsText" text="休">
      <formula>NOT(ISERROR(SEARCH("休",G122)))</formula>
    </cfRule>
  </conditionalFormatting>
  <conditionalFormatting sqref="G120:AK121">
    <cfRule type="expression" dxfId="52" priority="52">
      <formula>G$121=1</formula>
    </cfRule>
    <cfRule type="expression" dxfId="51" priority="53">
      <formula>G$121=7</formula>
    </cfRule>
  </conditionalFormatting>
  <conditionalFormatting sqref="G127:AK127">
    <cfRule type="containsText" dxfId="50" priority="47" operator="containsText" text="作">
      <formula>NOT(ISERROR(SEARCH("作",G127)))</formula>
    </cfRule>
    <cfRule type="containsText" dxfId="49" priority="48" operator="containsText" text="天">
      <formula>NOT(ISERROR(SEARCH("天",G127)))</formula>
    </cfRule>
    <cfRule type="containsText" dxfId="48" priority="50" operator="containsText" text="閉">
      <formula>NOT(ISERROR(SEARCH("閉",G127)))</formula>
    </cfRule>
  </conditionalFormatting>
  <conditionalFormatting sqref="G126:AK126">
    <cfRule type="containsText" dxfId="47" priority="49" operator="containsText" text="工">
      <formula>NOT(ISERROR(SEARCH("工",G126)))</formula>
    </cfRule>
    <cfRule type="containsText" dxfId="46" priority="51" operator="containsText" text="休">
      <formula>NOT(ISERROR(SEARCH("休",G126)))</formula>
    </cfRule>
  </conditionalFormatting>
  <conditionalFormatting sqref="G124:AK125">
    <cfRule type="expression" dxfId="45" priority="45">
      <formula>G$125=1</formula>
    </cfRule>
    <cfRule type="expression" dxfId="44" priority="46">
      <formula>G$125=7</formula>
    </cfRule>
  </conditionalFormatting>
  <conditionalFormatting sqref="G131:AK131">
    <cfRule type="containsText" dxfId="43" priority="40" operator="containsText" text="作">
      <formula>NOT(ISERROR(SEARCH("作",G131)))</formula>
    </cfRule>
    <cfRule type="containsText" dxfId="42" priority="41" operator="containsText" text="天">
      <formula>NOT(ISERROR(SEARCH("天",G131)))</formula>
    </cfRule>
    <cfRule type="containsText" dxfId="41" priority="43" operator="containsText" text="閉">
      <formula>NOT(ISERROR(SEARCH("閉",G131)))</formula>
    </cfRule>
  </conditionalFormatting>
  <conditionalFormatting sqref="G130:AK130">
    <cfRule type="containsText" dxfId="40" priority="42" operator="containsText" text="工">
      <formula>NOT(ISERROR(SEARCH("工",G130)))</formula>
    </cfRule>
    <cfRule type="containsText" dxfId="39" priority="44" operator="containsText" text="休">
      <formula>NOT(ISERROR(SEARCH("休",G130)))</formula>
    </cfRule>
  </conditionalFormatting>
  <conditionalFormatting sqref="G128:AK129">
    <cfRule type="expression" dxfId="38" priority="38">
      <formula>G$129=1</formula>
    </cfRule>
    <cfRule type="expression" dxfId="37" priority="39">
      <formula>G$129=7</formula>
    </cfRule>
  </conditionalFormatting>
  <conditionalFormatting sqref="G135:AK135">
    <cfRule type="containsText" dxfId="36" priority="33" operator="containsText" text="作">
      <formula>NOT(ISERROR(SEARCH("作",G135)))</formula>
    </cfRule>
    <cfRule type="containsText" dxfId="35" priority="34" operator="containsText" text="天">
      <formula>NOT(ISERROR(SEARCH("天",G135)))</formula>
    </cfRule>
    <cfRule type="containsText" dxfId="34" priority="36" operator="containsText" text="閉">
      <formula>NOT(ISERROR(SEARCH("閉",G135)))</formula>
    </cfRule>
  </conditionalFormatting>
  <conditionalFormatting sqref="G134:AK134">
    <cfRule type="containsText" dxfId="33" priority="35" operator="containsText" text="工">
      <formula>NOT(ISERROR(SEARCH("工",G134)))</formula>
    </cfRule>
    <cfRule type="containsText" dxfId="32" priority="37" operator="containsText" text="休">
      <formula>NOT(ISERROR(SEARCH("休",G134)))</formula>
    </cfRule>
  </conditionalFormatting>
  <conditionalFormatting sqref="G132:AK133">
    <cfRule type="expression" dxfId="31" priority="31">
      <formula>G$133=1</formula>
    </cfRule>
    <cfRule type="expression" dxfId="30" priority="32">
      <formula>G$133=7</formula>
    </cfRule>
  </conditionalFormatting>
  <conditionalFormatting sqref="G139:AK139">
    <cfRule type="containsText" dxfId="29" priority="26" operator="containsText" text="作">
      <formula>NOT(ISERROR(SEARCH("作",G139)))</formula>
    </cfRule>
    <cfRule type="containsText" dxfId="28" priority="27" operator="containsText" text="天">
      <formula>NOT(ISERROR(SEARCH("天",G139)))</formula>
    </cfRule>
    <cfRule type="containsText" dxfId="27" priority="29" operator="containsText" text="閉">
      <formula>NOT(ISERROR(SEARCH("閉",G139)))</formula>
    </cfRule>
  </conditionalFormatting>
  <conditionalFormatting sqref="G138:AK138">
    <cfRule type="containsText" dxfId="26" priority="28" operator="containsText" text="工">
      <formula>NOT(ISERROR(SEARCH("工",G138)))</formula>
    </cfRule>
    <cfRule type="containsText" dxfId="25" priority="30" operator="containsText" text="休">
      <formula>NOT(ISERROR(SEARCH("休",G138)))</formula>
    </cfRule>
  </conditionalFormatting>
  <conditionalFormatting sqref="G136:AK137">
    <cfRule type="expression" dxfId="24" priority="24">
      <formula>G$137=1</formula>
    </cfRule>
    <cfRule type="expression" dxfId="23" priority="25">
      <formula>G$137=7</formula>
    </cfRule>
  </conditionalFormatting>
  <conditionalFormatting sqref="G143:AK143">
    <cfRule type="containsText" dxfId="22" priority="19" operator="containsText" text="作">
      <formula>NOT(ISERROR(SEARCH("作",G143)))</formula>
    </cfRule>
    <cfRule type="containsText" dxfId="21" priority="20" operator="containsText" text="天">
      <formula>NOT(ISERROR(SEARCH("天",G143)))</formula>
    </cfRule>
    <cfRule type="containsText" dxfId="20" priority="22" operator="containsText" text="閉">
      <formula>NOT(ISERROR(SEARCH("閉",G143)))</formula>
    </cfRule>
  </conditionalFormatting>
  <conditionalFormatting sqref="G142:AK142">
    <cfRule type="containsText" dxfId="19" priority="21" operator="containsText" text="工">
      <formula>NOT(ISERROR(SEARCH("工",G142)))</formula>
    </cfRule>
    <cfRule type="containsText" dxfId="18" priority="23" operator="containsText" text="休">
      <formula>NOT(ISERROR(SEARCH("休",G142)))</formula>
    </cfRule>
  </conditionalFormatting>
  <conditionalFormatting sqref="G140:AK141">
    <cfRule type="expression" dxfId="17" priority="17">
      <formula>G$141=1</formula>
    </cfRule>
    <cfRule type="expression" dxfId="16" priority="18">
      <formula>G$141=7</formula>
    </cfRule>
  </conditionalFormatting>
  <conditionalFormatting sqref="G147:AK147">
    <cfRule type="containsText" dxfId="15" priority="12" operator="containsText" text="作">
      <formula>NOT(ISERROR(SEARCH("作",G147)))</formula>
    </cfRule>
    <cfRule type="containsText" dxfId="14" priority="13" operator="containsText" text="天">
      <formula>NOT(ISERROR(SEARCH("天",G147)))</formula>
    </cfRule>
    <cfRule type="containsText" dxfId="13" priority="15" operator="containsText" text="閉">
      <formula>NOT(ISERROR(SEARCH("閉",G147)))</formula>
    </cfRule>
  </conditionalFormatting>
  <conditionalFormatting sqref="G146:AK146">
    <cfRule type="containsText" dxfId="12" priority="14" operator="containsText" text="工">
      <formula>NOT(ISERROR(SEARCH("工",G146)))</formula>
    </cfRule>
    <cfRule type="containsText" dxfId="11" priority="16" operator="containsText" text="休">
      <formula>NOT(ISERROR(SEARCH("休",G146)))</formula>
    </cfRule>
  </conditionalFormatting>
  <conditionalFormatting sqref="G144:AK145">
    <cfRule type="expression" dxfId="10" priority="10">
      <formula>G$145=1</formula>
    </cfRule>
    <cfRule type="expression" dxfId="9" priority="11">
      <formula>G$145=7</formula>
    </cfRule>
  </conditionalFormatting>
  <conditionalFormatting sqref="G151:AK151">
    <cfRule type="containsText" dxfId="8" priority="5" operator="containsText" text="作">
      <formula>NOT(ISERROR(SEARCH("作",G151)))</formula>
    </cfRule>
    <cfRule type="containsText" dxfId="7" priority="6" operator="containsText" text="天">
      <formula>NOT(ISERROR(SEARCH("天",G151)))</formula>
    </cfRule>
    <cfRule type="containsText" dxfId="6" priority="8" operator="containsText" text="閉">
      <formula>NOT(ISERROR(SEARCH("閉",G151)))</formula>
    </cfRule>
  </conditionalFormatting>
  <conditionalFormatting sqref="G150:AK150">
    <cfRule type="containsText" dxfId="5" priority="7" operator="containsText" text="工">
      <formula>NOT(ISERROR(SEARCH("工",G150)))</formula>
    </cfRule>
    <cfRule type="containsText" dxfId="4" priority="9" operator="containsText" text="休">
      <formula>NOT(ISERROR(SEARCH("休",G150)))</formula>
    </cfRule>
  </conditionalFormatting>
  <conditionalFormatting sqref="G148:AK149">
    <cfRule type="expression" dxfId="3" priority="3">
      <formula>G$149=1</formula>
    </cfRule>
    <cfRule type="expression" dxfId="2" priority="4">
      <formula>G$149=7</formula>
    </cfRule>
  </conditionalFormatting>
  <conditionalFormatting sqref="AA153:AC153">
    <cfRule type="cellIs" dxfId="1" priority="1" operator="equal">
      <formula>"未達成"</formula>
    </cfRule>
    <cfRule type="cellIs" dxfId="0" priority="2" operator="equal">
      <formula>"達成"</formula>
    </cfRule>
  </conditionalFormatting>
  <dataValidations count="2">
    <dataValidation type="list" allowBlank="1" showInputMessage="1" showErrorMessage="1" sqref="G11:AK11 G15:AK15 G19:AK19 G23:AK23 G51:AK51 G27:AK27 G31:AK31 G35:AK35 G39:AK39 G43:AK43 G47:AK47 G55:AK55 G59:AK59 G63:AK63 G67:AK67 G71:AK71 G75:AK75 G79:AK79 G83:AK83 G87:AK87 G91:AK91 G95:AK95 G99:AK99 G103:AK103 G107:AK107 G111:AK111 G115:AK115 G119:AK119 G123:AK123 G127:AK127 G131:AK131 G135:AK135 G139:AK139 G143:AK143 G147:AK147 G151:AK151" xr:uid="{4AE2C0DB-EFD5-4A5E-86CE-F09F5E6E48B9}">
      <formula1>"作,天,閉"</formula1>
    </dataValidation>
    <dataValidation type="list" allowBlank="1" showInputMessage="1" showErrorMessage="1" sqref="G10:AK10 G14:AK14 G18:AK18 G22:AK22 G42:AK42 G30:AK30 G34:AK34 G38:AK38 G54:AK54 G46:AK46 G50:AK50 G26:AK26 G58:AK58 G62:AK62 G66:AK66 G70:AK70 G74:AK74 G78:AK78 G82:AK82 G86:AK86 G90:AK90 G94:AK94 G98:AK98 G102:AK102 G106:AK106 G110:AK110 G114:AK114 G118:AK118 G122:AK122 G126:AK126 G130:AK130 G134:AK134 G138:AK138 G142:AK142 G150:AK150 G146:AK146" xr:uid="{9AD4C305-F512-4B96-B3E8-F76BA080988D}">
      <formula1>"工,休,外"</formula1>
    </dataValidation>
  </dataValidations>
  <pageMargins left="0.31496062992125984" right="0.31496062992125984" top="0.74803149606299213" bottom="0.55118110236220474" header="0.31496062992125984" footer="0.31496062992125984"/>
  <pageSetup paperSize="8" fitToHeight="0" orientation="portrait" r:id="rId1"/>
  <headerFooter>
    <oddFooter>&amp;R&amp;P / &amp;N ページ</oddFooter>
  </headerFooter>
  <rowBreaks count="2" manualBreakCount="2">
    <brk id="55" max="42" man="1"/>
    <brk id="103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記入例</vt:lpstr>
      <vt:lpstr>様式（~12ヶ月）</vt:lpstr>
      <vt:lpstr>様式（12~24ヶ月）</vt:lpstr>
      <vt:lpstr>様式（24~36ヶ月）</vt:lpstr>
      <vt:lpstr>記入例!Print_Area</vt:lpstr>
      <vt:lpstr>'様式（~12ヶ月）'!Print_Area</vt:lpstr>
      <vt:lpstr>'様式（12~24ヶ月）'!Print_Area</vt:lpstr>
      <vt:lpstr>'様式（24~36ヶ月）'!Print_Area</vt:lpstr>
      <vt:lpstr>'様式（12~24ヶ月）'!Print_Titles</vt:lpstr>
      <vt:lpstr>'様式（24~36ヶ月）'!Print_Titles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2024-11-13T11:07:42Z</dcterms:modified>
</cp:coreProperties>
</file>