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xr:revisionPtr revIDLastSave="0" documentId="13_ncr:1_{8FEBF90C-D271-44C6-806D-54CF0E341408}" xr6:coauthVersionLast="36" xr6:coauthVersionMax="36" xr10:uidLastSave="{00000000-0000-0000-0000-000000000000}"/>
  <bookViews>
    <workbookView xWindow="32760" yWindow="32760" windowWidth="20490" windowHeight="7530" tabRatio="818" firstSheet="1" activeTab="1" xr2:uid="{00000000-000D-0000-FFFF-FFFF00000000}"/>
  </bookViews>
  <sheets>
    <sheet name="地域区分" sheetId="44" state="hidden" r:id="rId1"/>
    <sheet name="勤務形態一覧表（共同生活援助・介護サービス包括型）" sheetId="123" r:id="rId2"/>
    <sheet name="勤務形態一覧表（共同生活援助・日中サービス支援型" sheetId="124" r:id="rId3"/>
    <sheet name="勤務形態一覧表（短期入所・併設型）" sheetId="129" r:id="rId4"/>
    <sheet name="勤務形態一覧表（短期入所・空床利用型）" sheetId="130" r:id="rId5"/>
    <sheet name="勤務形態一覧表（自立生活援助）" sheetId="126" r:id="rId6"/>
  </sheets>
  <definedNames>
    <definedName name="___kk06" localSheetId="1">#REF!</definedName>
    <definedName name="___kk06" localSheetId="2">#REF!</definedName>
    <definedName name="___kk06" localSheetId="5">#REF!</definedName>
    <definedName name="___kk06" localSheetId="4">#REF!</definedName>
    <definedName name="___kk06" localSheetId="3">#REF!</definedName>
    <definedName name="___kk06">#REF!</definedName>
    <definedName name="___kk29" localSheetId="1">#REF!</definedName>
    <definedName name="___kk29" localSheetId="2">#REF!</definedName>
    <definedName name="___kk29" localSheetId="5">#REF!</definedName>
    <definedName name="___kk29" localSheetId="4">#REF!</definedName>
    <definedName name="___kk29" localSheetId="3">#REF!</definedName>
    <definedName name="___kk29">#REF!</definedName>
    <definedName name="__kk06" localSheetId="1">#REF!</definedName>
    <definedName name="__kk06" localSheetId="2">#REF!</definedName>
    <definedName name="__kk06" localSheetId="5">#REF!</definedName>
    <definedName name="__kk06" localSheetId="4">#REF!</definedName>
    <definedName name="__kk06" localSheetId="3">#REF!</definedName>
    <definedName name="__kk06">#REF!</definedName>
    <definedName name="__kk29" localSheetId="1">#REF!</definedName>
    <definedName name="__kk29" localSheetId="2">#REF!</definedName>
    <definedName name="__kk29" localSheetId="5">#REF!</definedName>
    <definedName name="__kk29" localSheetId="4">#REF!</definedName>
    <definedName name="__kk29" localSheetId="3">#REF!</definedName>
    <definedName name="__kk29">#REF!</definedName>
    <definedName name="_kk06" localSheetId="1">#REF!</definedName>
    <definedName name="_kk06" localSheetId="2">#REF!</definedName>
    <definedName name="_kk06" localSheetId="5">#REF!</definedName>
    <definedName name="_kk06" localSheetId="4">#REF!</definedName>
    <definedName name="_kk06" localSheetId="3">#REF!</definedName>
    <definedName name="_kk06">#REF!</definedName>
    <definedName name="_kk29" localSheetId="1">#REF!</definedName>
    <definedName name="_kk29" localSheetId="2">#REF!</definedName>
    <definedName name="_kk29" localSheetId="5">#REF!</definedName>
    <definedName name="_kk29" localSheetId="4">#REF!</definedName>
    <definedName name="_kk29" localSheetId="3">#REF!</definedName>
    <definedName name="_kk29">#REF!</definedName>
    <definedName name="a">#REF!</definedName>
    <definedName name="Avrg" localSheetId="1">#REF!</definedName>
    <definedName name="Avrg" localSheetId="2">#REF!</definedName>
    <definedName name="Avrg" localSheetId="5">#REF!</definedName>
    <definedName name="Avrg" localSheetId="4">#REF!</definedName>
    <definedName name="Avrg" localSheetId="3">#REF!</definedName>
    <definedName name="Avrg">#REF!</definedName>
    <definedName name="avrg1" localSheetId="1">#REF!</definedName>
    <definedName name="avrg1" localSheetId="2">#REF!</definedName>
    <definedName name="avrg1" localSheetId="5">#REF!</definedName>
    <definedName name="avrg1" localSheetId="4">#REF!</definedName>
    <definedName name="avrg1" localSheetId="3">#REF!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 localSheetId="1">#REF!</definedName>
    <definedName name="jiritu" localSheetId="2">#REF!</definedName>
    <definedName name="jiritu" localSheetId="5">#REF!</definedName>
    <definedName name="jiritu" localSheetId="4">#REF!</definedName>
    <definedName name="jiritu" localSheetId="3">#REF!</definedName>
    <definedName name="jiritu">#REF!</definedName>
    <definedName name="kanagawaken">#REF!</definedName>
    <definedName name="kawasaki">#REF!</definedName>
    <definedName name="KK_03" localSheetId="1">#REF!</definedName>
    <definedName name="KK_03" localSheetId="2">#REF!</definedName>
    <definedName name="KK_03" localSheetId="5">#REF!</definedName>
    <definedName name="KK_03" localSheetId="4">#REF!</definedName>
    <definedName name="KK_03" localSheetId="3">#REF!</definedName>
    <definedName name="KK_03">#REF!</definedName>
    <definedName name="kk_04" localSheetId="1">#REF!</definedName>
    <definedName name="kk_04" localSheetId="2">#REF!</definedName>
    <definedName name="kk_04" localSheetId="5">#REF!</definedName>
    <definedName name="kk_04" localSheetId="4">#REF!</definedName>
    <definedName name="kk_04" localSheetId="3">#REF!</definedName>
    <definedName name="kk_04">#REF!</definedName>
    <definedName name="KK_06" localSheetId="1">#REF!</definedName>
    <definedName name="KK_06" localSheetId="2">#REF!</definedName>
    <definedName name="KK_06" localSheetId="5">#REF!</definedName>
    <definedName name="KK_06" localSheetId="4">#REF!</definedName>
    <definedName name="KK_06" localSheetId="3">#REF!</definedName>
    <definedName name="KK_06">#REF!</definedName>
    <definedName name="kk_07" localSheetId="1">#REF!</definedName>
    <definedName name="kk_07" localSheetId="2">#REF!</definedName>
    <definedName name="kk_07" localSheetId="5">#REF!</definedName>
    <definedName name="kk_07" localSheetId="4">#REF!</definedName>
    <definedName name="kk_07" localSheetId="3">#REF!</definedName>
    <definedName name="kk_07">#REF!</definedName>
    <definedName name="KK2_3" localSheetId="1">#REF!</definedName>
    <definedName name="KK2_3" localSheetId="2">#REF!</definedName>
    <definedName name="KK2_3" localSheetId="5">#REF!</definedName>
    <definedName name="KK2_3" localSheetId="4">#REF!</definedName>
    <definedName name="KK2_3" localSheetId="3">#REF!</definedName>
    <definedName name="KK2_3">#REF!</definedName>
    <definedName name="ｋｋｋｋ">#REF!</definedName>
    <definedName name="_xlnm.Print_Area" localSheetId="1">'勤務形態一覧表（共同生活援助・介護サービス包括型）'!$A$1:$AN$90</definedName>
    <definedName name="_xlnm.Print_Area" localSheetId="2">'勤務形態一覧表（共同生活援助・日中サービス支援型'!$A$1:$AN$90</definedName>
    <definedName name="_xlnm.Print_Area" localSheetId="5">'勤務形態一覧表（自立生活援助）'!$A$1:$AN$82</definedName>
    <definedName name="_xlnm.Print_Area" localSheetId="4">'勤務形態一覧表（短期入所・空床利用型）'!$A$1:$AN$66</definedName>
    <definedName name="_xlnm.Print_Area" localSheetId="3">'勤務形態一覧表（短期入所・併設型）'!$A$1:$AN$66</definedName>
    <definedName name="Roman_01" localSheetId="1">#REF!</definedName>
    <definedName name="Roman_01" localSheetId="2">#REF!</definedName>
    <definedName name="Roman_01" localSheetId="5">#REF!</definedName>
    <definedName name="Roman_01" localSheetId="4">#REF!</definedName>
    <definedName name="Roman_01" localSheetId="3">#REF!</definedName>
    <definedName name="Roman_01">#REF!</definedName>
    <definedName name="Roman_03" localSheetId="1">#REF!</definedName>
    <definedName name="Roman_03" localSheetId="2">#REF!</definedName>
    <definedName name="Roman_03" localSheetId="5">#REF!</definedName>
    <definedName name="Roman_03" localSheetId="4">#REF!</definedName>
    <definedName name="Roman_03" localSheetId="3">#REF!</definedName>
    <definedName name="Roman_03">#REF!</definedName>
    <definedName name="Roman_04" localSheetId="1">#REF!</definedName>
    <definedName name="Roman_04" localSheetId="2">#REF!</definedName>
    <definedName name="Roman_04" localSheetId="5">#REF!</definedName>
    <definedName name="Roman_04" localSheetId="4">#REF!</definedName>
    <definedName name="Roman_04" localSheetId="3">#REF!</definedName>
    <definedName name="Roman_04">#REF!</definedName>
    <definedName name="Roman_06" localSheetId="1">#REF!</definedName>
    <definedName name="Roman_06" localSheetId="2">#REF!</definedName>
    <definedName name="Roman_06" localSheetId="5">#REF!</definedName>
    <definedName name="Roman_06" localSheetId="4">#REF!</definedName>
    <definedName name="Roman_06" localSheetId="3">#REF!</definedName>
    <definedName name="Roman_06">#REF!</definedName>
    <definedName name="roman_09" localSheetId="1">#REF!</definedName>
    <definedName name="roman_09" localSheetId="2">#REF!</definedName>
    <definedName name="roman_09" localSheetId="5">#REF!</definedName>
    <definedName name="roman_09" localSheetId="4">#REF!</definedName>
    <definedName name="roman_09" localSheetId="3">#REF!</definedName>
    <definedName name="roman_09">#REF!</definedName>
    <definedName name="roman_11" localSheetId="1">#REF!</definedName>
    <definedName name="roman_11" localSheetId="2">#REF!</definedName>
    <definedName name="roman_11" localSheetId="5">#REF!</definedName>
    <definedName name="roman_11" localSheetId="4">#REF!</definedName>
    <definedName name="roman_11" localSheetId="3">#REF!</definedName>
    <definedName name="roman_11">#REF!</definedName>
    <definedName name="roman11" localSheetId="1">#REF!</definedName>
    <definedName name="roman11" localSheetId="2">#REF!</definedName>
    <definedName name="roman11" localSheetId="5">#REF!</definedName>
    <definedName name="roman11" localSheetId="4">#REF!</definedName>
    <definedName name="roman11" localSheetId="3">#REF!</definedName>
    <definedName name="roman11">#REF!</definedName>
    <definedName name="Roman2_1" localSheetId="1">#REF!</definedName>
    <definedName name="Roman2_1" localSheetId="2">#REF!</definedName>
    <definedName name="Roman2_1" localSheetId="5">#REF!</definedName>
    <definedName name="Roman2_1" localSheetId="4">#REF!</definedName>
    <definedName name="Roman2_1" localSheetId="3">#REF!</definedName>
    <definedName name="Roman2_1">#REF!</definedName>
    <definedName name="Roman2_3" localSheetId="1">#REF!</definedName>
    <definedName name="Roman2_3" localSheetId="2">#REF!</definedName>
    <definedName name="Roman2_3" localSheetId="5">#REF!</definedName>
    <definedName name="Roman2_3" localSheetId="4">#REF!</definedName>
    <definedName name="Roman2_3" localSheetId="3">#REF!</definedName>
    <definedName name="Roman2_3">#REF!</definedName>
    <definedName name="roman31" localSheetId="1">#REF!</definedName>
    <definedName name="roman31" localSheetId="2">#REF!</definedName>
    <definedName name="roman31" localSheetId="5">#REF!</definedName>
    <definedName name="roman31" localSheetId="4">#REF!</definedName>
    <definedName name="roman31" localSheetId="3">#REF!</definedName>
    <definedName name="roman31">#REF!</definedName>
    <definedName name="roman33" localSheetId="1">#REF!</definedName>
    <definedName name="roman33" localSheetId="2">#REF!</definedName>
    <definedName name="roman33" localSheetId="5">#REF!</definedName>
    <definedName name="roman33" localSheetId="4">#REF!</definedName>
    <definedName name="roman33" localSheetId="3">#REF!</definedName>
    <definedName name="roman33">#REF!</definedName>
    <definedName name="roman4_3" localSheetId="1">#REF!</definedName>
    <definedName name="roman4_3" localSheetId="2">#REF!</definedName>
    <definedName name="roman4_3" localSheetId="5">#REF!</definedName>
    <definedName name="roman4_3" localSheetId="4">#REF!</definedName>
    <definedName name="roman4_3" localSheetId="3">#REF!</definedName>
    <definedName name="roman4_3">#REF!</definedName>
    <definedName name="roman7_1" localSheetId="1">#REF!</definedName>
    <definedName name="roman7_1" localSheetId="2">#REF!</definedName>
    <definedName name="roman7_1" localSheetId="5">#REF!</definedName>
    <definedName name="roman7_1" localSheetId="4">#REF!</definedName>
    <definedName name="roman7_1" localSheetId="3">#REF!</definedName>
    <definedName name="roman7_1">#REF!</definedName>
    <definedName name="roman77" localSheetId="1">#REF!</definedName>
    <definedName name="roman77" localSheetId="2">#REF!</definedName>
    <definedName name="roman77" localSheetId="5">#REF!</definedName>
    <definedName name="roman77" localSheetId="4">#REF!</definedName>
    <definedName name="roman77" localSheetId="3">#REF!</definedName>
    <definedName name="roman77">#REF!</definedName>
    <definedName name="romann_12" localSheetId="1">#REF!</definedName>
    <definedName name="romann_12" localSheetId="2">#REF!</definedName>
    <definedName name="romann_12" localSheetId="5">#REF!</definedName>
    <definedName name="romann_12" localSheetId="4">#REF!</definedName>
    <definedName name="romann_12" localSheetId="3">#REF!</definedName>
    <definedName name="romann_12">#REF!</definedName>
    <definedName name="romann_66" localSheetId="1">#REF!</definedName>
    <definedName name="romann_66" localSheetId="2">#REF!</definedName>
    <definedName name="romann_66" localSheetId="5">#REF!</definedName>
    <definedName name="romann_66" localSheetId="4">#REF!</definedName>
    <definedName name="romann_66" localSheetId="3">#REF!</definedName>
    <definedName name="romann_66">#REF!</definedName>
    <definedName name="romann33" localSheetId="1">#REF!</definedName>
    <definedName name="romann33" localSheetId="2">#REF!</definedName>
    <definedName name="romann33" localSheetId="5">#REF!</definedName>
    <definedName name="romann33" localSheetId="4">#REF!</definedName>
    <definedName name="romann33" localSheetId="3">#REF!</definedName>
    <definedName name="romann33">#REF!</definedName>
    <definedName name="serv" localSheetId="1">#REF!</definedName>
    <definedName name="serv" localSheetId="2">#REF!</definedName>
    <definedName name="serv" localSheetId="5">#REF!</definedName>
    <definedName name="serv" localSheetId="4">#REF!</definedName>
    <definedName name="serv" localSheetId="3">#REF!</definedName>
    <definedName name="serv">#REF!</definedName>
    <definedName name="serv_" localSheetId="1">#REF!</definedName>
    <definedName name="serv_" localSheetId="2">#REF!</definedName>
    <definedName name="serv_" localSheetId="5">#REF!</definedName>
    <definedName name="serv_" localSheetId="4">#REF!</definedName>
    <definedName name="serv_" localSheetId="3">#REF!</definedName>
    <definedName name="serv_">#REF!</definedName>
    <definedName name="Serv_LIST" localSheetId="1">#REF!</definedName>
    <definedName name="Serv_LIST" localSheetId="2">#REF!</definedName>
    <definedName name="Serv_LIST" localSheetId="5">#REF!</definedName>
    <definedName name="Serv_LIST" localSheetId="4">#REF!</definedName>
    <definedName name="Serv_LIST" localSheetId="3">#REF!</definedName>
    <definedName name="Serv_LIST">#REF!</definedName>
    <definedName name="servo1" localSheetId="1">#REF!</definedName>
    <definedName name="servo1" localSheetId="2">#REF!</definedName>
    <definedName name="servo1" localSheetId="5">#REF!</definedName>
    <definedName name="servo1" localSheetId="4">#REF!</definedName>
    <definedName name="servo1" localSheetId="3">#REF!</definedName>
    <definedName name="servo1">#REF!</definedName>
    <definedName name="siharai">#REF!</definedName>
    <definedName name="sikuchouson">#REF!</definedName>
    <definedName name="sinseisaki">#REF!</definedName>
    <definedName name="ｔａｂｉｅ＿04" localSheetId="1">#REF!</definedName>
    <definedName name="ｔａｂｉｅ＿04" localSheetId="2">#REF!</definedName>
    <definedName name="ｔａｂｉｅ＿04" localSheetId="5">#REF!</definedName>
    <definedName name="ｔａｂｉｅ＿04" localSheetId="4">#REF!</definedName>
    <definedName name="ｔａｂｉｅ＿04" localSheetId="3">#REF!</definedName>
    <definedName name="ｔａｂｉｅ＿04">#REF!</definedName>
    <definedName name="table_03" localSheetId="1">#REF!</definedName>
    <definedName name="table_03" localSheetId="2">#REF!</definedName>
    <definedName name="table_03" localSheetId="5">#REF!</definedName>
    <definedName name="table_03" localSheetId="4">#REF!</definedName>
    <definedName name="table_03" localSheetId="3">#REF!</definedName>
    <definedName name="table_03">#REF!</definedName>
    <definedName name="table_06" localSheetId="1">#REF!</definedName>
    <definedName name="table_06" localSheetId="2">#REF!</definedName>
    <definedName name="table_06" localSheetId="5">#REF!</definedName>
    <definedName name="table_06" localSheetId="4">#REF!</definedName>
    <definedName name="table_06" localSheetId="3">#REF!</definedName>
    <definedName name="table_06">#REF!</definedName>
    <definedName name="table2_3" localSheetId="1">#REF!</definedName>
    <definedName name="table2_3" localSheetId="2">#REF!</definedName>
    <definedName name="table2_3" localSheetId="5">#REF!</definedName>
    <definedName name="table2_3" localSheetId="4">#REF!</definedName>
    <definedName name="table2_3" localSheetId="3">#REF!</definedName>
    <definedName name="table2_3">#REF!</definedName>
    <definedName name="tapi2" localSheetId="1">#REF!</definedName>
    <definedName name="tapi2" localSheetId="2">#REF!</definedName>
    <definedName name="tapi2" localSheetId="5">#REF!</definedName>
    <definedName name="tapi2" localSheetId="4">#REF!</definedName>
    <definedName name="tapi2" localSheetId="3">#REF!</definedName>
    <definedName name="tapi2">#REF!</definedName>
    <definedName name="tebie_o7" localSheetId="1">#REF!</definedName>
    <definedName name="tebie_o7" localSheetId="2">#REF!</definedName>
    <definedName name="tebie_o7" localSheetId="5">#REF!</definedName>
    <definedName name="tebie_o7" localSheetId="4">#REF!</definedName>
    <definedName name="tebie_o7" localSheetId="3">#REF!</definedName>
    <definedName name="tebie_o7">#REF!</definedName>
    <definedName name="tebie08" localSheetId="1">#REF!</definedName>
    <definedName name="tebie08" localSheetId="2">#REF!</definedName>
    <definedName name="tebie08" localSheetId="5">#REF!</definedName>
    <definedName name="tebie08" localSheetId="4">#REF!</definedName>
    <definedName name="tebie08" localSheetId="3">#REF!</definedName>
    <definedName name="tebie08">#REF!</definedName>
    <definedName name="tebie33" localSheetId="1">#REF!</definedName>
    <definedName name="tebie33" localSheetId="2">#REF!</definedName>
    <definedName name="tebie33" localSheetId="5">#REF!</definedName>
    <definedName name="tebie33" localSheetId="4">#REF!</definedName>
    <definedName name="tebie33" localSheetId="3">#REF!</definedName>
    <definedName name="tebie33">#REF!</definedName>
    <definedName name="tebiroo" localSheetId="1">#REF!</definedName>
    <definedName name="tebiroo" localSheetId="2">#REF!</definedName>
    <definedName name="tebiroo" localSheetId="5">#REF!</definedName>
    <definedName name="tebiroo" localSheetId="4">#REF!</definedName>
    <definedName name="tebiroo" localSheetId="3">#REF!</definedName>
    <definedName name="tebiroo">#REF!</definedName>
    <definedName name="teble" localSheetId="1">#REF!</definedName>
    <definedName name="teble" localSheetId="2">#REF!</definedName>
    <definedName name="teble" localSheetId="5">#REF!</definedName>
    <definedName name="teble" localSheetId="4">#REF!</definedName>
    <definedName name="teble" localSheetId="3">#REF!</definedName>
    <definedName name="teble">#REF!</definedName>
    <definedName name="teble_09" localSheetId="1">#REF!</definedName>
    <definedName name="teble_09" localSheetId="2">#REF!</definedName>
    <definedName name="teble_09" localSheetId="5">#REF!</definedName>
    <definedName name="teble_09" localSheetId="4">#REF!</definedName>
    <definedName name="teble_09" localSheetId="3">#REF!</definedName>
    <definedName name="teble_09">#REF!</definedName>
    <definedName name="teble77" localSheetId="1">#REF!</definedName>
    <definedName name="teble77" localSheetId="2">#REF!</definedName>
    <definedName name="teble77" localSheetId="5">#REF!</definedName>
    <definedName name="teble77" localSheetId="4">#REF!</definedName>
    <definedName name="teble77" localSheetId="3">#REF!</definedName>
    <definedName name="teble77">#REF!</definedName>
    <definedName name="yokohama">#REF!</definedName>
    <definedName name="山口県">#REF!</definedName>
    <definedName name="市町村">#REF!</definedName>
    <definedName name="食事">#REF!</definedName>
    <definedName name="人員">#REF!</definedName>
    <definedName name="地域区分">地域区分!$A$1:$A$63</definedName>
    <definedName name="町っ油">#REF!</definedName>
    <definedName name="特定">#REF!</definedName>
    <definedName name="利用日数記入例" localSheetId="1">#REF!</definedName>
    <definedName name="利用日数記入例" localSheetId="2">#REF!</definedName>
    <definedName name="利用日数記入例" localSheetId="5">#REF!</definedName>
    <definedName name="利用日数記入例" localSheetId="4">#REF!</definedName>
    <definedName name="利用日数記入例" localSheetId="3">#REF!</definedName>
    <definedName name="利用日数記入例">#REF!</definedName>
  </definedNames>
  <calcPr calcId="191029"/>
</workbook>
</file>

<file path=xl/calcChain.xml><?xml version="1.0" encoding="utf-8"?>
<calcChain xmlns="http://schemas.openxmlformats.org/spreadsheetml/2006/main">
  <c r="AJ31" i="130" l="1"/>
  <c r="AI31" i="130"/>
  <c r="AH31" i="130"/>
  <c r="AG31" i="130"/>
  <c r="AF31" i="130"/>
  <c r="AE31" i="130"/>
  <c r="AD31" i="130"/>
  <c r="AC31" i="130"/>
  <c r="AB31" i="130"/>
  <c r="AA31" i="130"/>
  <c r="Z31" i="130"/>
  <c r="Y31" i="130"/>
  <c r="X31" i="130"/>
  <c r="W31" i="130"/>
  <c r="V31" i="130"/>
  <c r="U31" i="130"/>
  <c r="T31" i="130"/>
  <c r="S31" i="130"/>
  <c r="R31" i="130"/>
  <c r="Q31" i="130"/>
  <c r="P31" i="130"/>
  <c r="O31" i="130"/>
  <c r="N31" i="130"/>
  <c r="M31" i="130"/>
  <c r="L31" i="130"/>
  <c r="K31" i="130"/>
  <c r="J31" i="130"/>
  <c r="I31" i="130"/>
  <c r="H31" i="130"/>
  <c r="G31" i="130"/>
  <c r="AK31" i="130" s="1"/>
  <c r="AL31" i="130" s="1"/>
  <c r="F31" i="130"/>
  <c r="AK30" i="130"/>
  <c r="AL30" i="130" s="1"/>
  <c r="AL29" i="130"/>
  <c r="AK29" i="130"/>
  <c r="AK28" i="130"/>
  <c r="AL28" i="130" s="1"/>
  <c r="AL27" i="130"/>
  <c r="AK27" i="130"/>
  <c r="AK26" i="130"/>
  <c r="AL26" i="130" s="1"/>
  <c r="AL25" i="130"/>
  <c r="AK25" i="130"/>
  <c r="AK24" i="130"/>
  <c r="AL24" i="130" s="1"/>
  <c r="AL23" i="130"/>
  <c r="AK23" i="130"/>
  <c r="AK22" i="130"/>
  <c r="AL22" i="130" s="1"/>
  <c r="AL21" i="130"/>
  <c r="AK21" i="130"/>
  <c r="AK20" i="130"/>
  <c r="AL20" i="130" s="1"/>
  <c r="AL19" i="130"/>
  <c r="AK19" i="130"/>
  <c r="AK18" i="130"/>
  <c r="AL18" i="130" s="1"/>
  <c r="AL17" i="130"/>
  <c r="AK17" i="130"/>
  <c r="AK16" i="130"/>
  <c r="AL16" i="130" s="1"/>
  <c r="AL15" i="130"/>
  <c r="AK15" i="130"/>
  <c r="AK14" i="130"/>
  <c r="AL14" i="130" s="1"/>
  <c r="AL13" i="130"/>
  <c r="AK13" i="130"/>
  <c r="AK12" i="130"/>
  <c r="AL12" i="130" s="1"/>
  <c r="AL11" i="130"/>
  <c r="AK11" i="130"/>
  <c r="AG10" i="130"/>
  <c r="AF10" i="130"/>
  <c r="AE10" i="130"/>
  <c r="AD10" i="130"/>
  <c r="AC10" i="130"/>
  <c r="AB10" i="130"/>
  <c r="AA10" i="130"/>
  <c r="Z10" i="130"/>
  <c r="Y10" i="130"/>
  <c r="X10" i="130"/>
  <c r="W10" i="130"/>
  <c r="V10" i="130"/>
  <c r="U10" i="130"/>
  <c r="T10" i="130"/>
  <c r="S10" i="130"/>
  <c r="R10" i="130"/>
  <c r="Q10" i="130"/>
  <c r="P10" i="130"/>
  <c r="O10" i="130"/>
  <c r="N10" i="130"/>
  <c r="M10" i="130"/>
  <c r="L10" i="130"/>
  <c r="K10" i="130"/>
  <c r="J10" i="130"/>
  <c r="I10" i="130"/>
  <c r="H10" i="130"/>
  <c r="G10" i="130"/>
  <c r="F10" i="130"/>
  <c r="AI10" i="130" s="1"/>
  <c r="AG9" i="130"/>
  <c r="AF9" i="130"/>
  <c r="AE9" i="130"/>
  <c r="AD9" i="130"/>
  <c r="AC9" i="130"/>
  <c r="AB9" i="130"/>
  <c r="AA9" i="130"/>
  <c r="Z9" i="130"/>
  <c r="Y9" i="130"/>
  <c r="X9" i="130"/>
  <c r="W9" i="130"/>
  <c r="V9" i="130"/>
  <c r="U9" i="130"/>
  <c r="T9" i="130"/>
  <c r="S9" i="130"/>
  <c r="R9" i="130"/>
  <c r="Q9" i="130"/>
  <c r="P9" i="130"/>
  <c r="O9" i="130"/>
  <c r="N9" i="130"/>
  <c r="M9" i="130"/>
  <c r="L9" i="130"/>
  <c r="K9" i="130"/>
  <c r="J9" i="130"/>
  <c r="I9" i="130"/>
  <c r="H9" i="130"/>
  <c r="G9" i="130"/>
  <c r="F9" i="130"/>
  <c r="AJ9" i="130" s="1"/>
  <c r="AJ31" i="129"/>
  <c r="AI31" i="129"/>
  <c r="AH31" i="129"/>
  <c r="AG31" i="129"/>
  <c r="AF31" i="129"/>
  <c r="AE31" i="129"/>
  <c r="AD31" i="129"/>
  <c r="AC31" i="129"/>
  <c r="AB31" i="129"/>
  <c r="AA31" i="129"/>
  <c r="Z31" i="129"/>
  <c r="Y31" i="129"/>
  <c r="X31" i="129"/>
  <c r="W31" i="129"/>
  <c r="V31" i="129"/>
  <c r="U31" i="129"/>
  <c r="T31" i="129"/>
  <c r="S31" i="129"/>
  <c r="R31" i="129"/>
  <c r="Q31" i="129"/>
  <c r="P31" i="129"/>
  <c r="O31" i="129"/>
  <c r="N31" i="129"/>
  <c r="M31" i="129"/>
  <c r="L31" i="129"/>
  <c r="K31" i="129"/>
  <c r="J31" i="129"/>
  <c r="I31" i="129"/>
  <c r="H31" i="129"/>
  <c r="G31" i="129"/>
  <c r="F31" i="129"/>
  <c r="AK31" i="129" s="1"/>
  <c r="AL31" i="129" s="1"/>
  <c r="AK30" i="129"/>
  <c r="AL30" i="129" s="1"/>
  <c r="AL29" i="129"/>
  <c r="AK29" i="129"/>
  <c r="AK28" i="129"/>
  <c r="AL28" i="129" s="1"/>
  <c r="AL27" i="129"/>
  <c r="AK27" i="129"/>
  <c r="AK26" i="129"/>
  <c r="AL26" i="129" s="1"/>
  <c r="AL25" i="129"/>
  <c r="AK25" i="129"/>
  <c r="AK24" i="129"/>
  <c r="AL24" i="129" s="1"/>
  <c r="AL23" i="129"/>
  <c r="AK23" i="129"/>
  <c r="AK22" i="129"/>
  <c r="AL22" i="129" s="1"/>
  <c r="AL21" i="129"/>
  <c r="AK21" i="129"/>
  <c r="AK20" i="129"/>
  <c r="AL20" i="129" s="1"/>
  <c r="AL19" i="129"/>
  <c r="AK19" i="129"/>
  <c r="AK18" i="129"/>
  <c r="AL18" i="129" s="1"/>
  <c r="AL17" i="129"/>
  <c r="AK17" i="129"/>
  <c r="AK16" i="129"/>
  <c r="AL16" i="129" s="1"/>
  <c r="AL15" i="129"/>
  <c r="AK15" i="129"/>
  <c r="AK14" i="129"/>
  <c r="AL14" i="129" s="1"/>
  <c r="AL13" i="129"/>
  <c r="AK13" i="129"/>
  <c r="AK12" i="129"/>
  <c r="AL12" i="129" s="1"/>
  <c r="AL11" i="129"/>
  <c r="AK11" i="129"/>
  <c r="AG10" i="129"/>
  <c r="AF10" i="129"/>
  <c r="AE10" i="129"/>
  <c r="AD10" i="129"/>
  <c r="AC10" i="129"/>
  <c r="AB10" i="129"/>
  <c r="AA10" i="129"/>
  <c r="Z10" i="129"/>
  <c r="Y10" i="129"/>
  <c r="X10" i="129"/>
  <c r="W10" i="129"/>
  <c r="V10" i="129"/>
  <c r="U10" i="129"/>
  <c r="T10" i="129"/>
  <c r="S10" i="129"/>
  <c r="R10" i="129"/>
  <c r="Q10" i="129"/>
  <c r="P10" i="129"/>
  <c r="O10" i="129"/>
  <c r="N10" i="129"/>
  <c r="M10" i="129"/>
  <c r="L10" i="129"/>
  <c r="K10" i="129"/>
  <c r="J10" i="129"/>
  <c r="I10" i="129"/>
  <c r="H10" i="129"/>
  <c r="G10" i="129"/>
  <c r="F10" i="129"/>
  <c r="AI10" i="129" s="1"/>
  <c r="AG9" i="129"/>
  <c r="AF9" i="129"/>
  <c r="AE9" i="129"/>
  <c r="AD9" i="129"/>
  <c r="AC9" i="129"/>
  <c r="AB9" i="129"/>
  <c r="AA9" i="129"/>
  <c r="Z9" i="129"/>
  <c r="Y9" i="129"/>
  <c r="X9" i="129"/>
  <c r="W9" i="129"/>
  <c r="V9" i="129"/>
  <c r="U9" i="129"/>
  <c r="T9" i="129"/>
  <c r="S9" i="129"/>
  <c r="R9" i="129"/>
  <c r="Q9" i="129"/>
  <c r="P9" i="129"/>
  <c r="O9" i="129"/>
  <c r="N9" i="129"/>
  <c r="M9" i="129"/>
  <c r="L9" i="129"/>
  <c r="K9" i="129"/>
  <c r="J9" i="129"/>
  <c r="I9" i="129"/>
  <c r="H9" i="129"/>
  <c r="G9" i="129"/>
  <c r="F9" i="129"/>
  <c r="AJ9" i="129" s="1"/>
  <c r="AL50" i="126"/>
  <c r="AG50" i="126"/>
  <c r="AA50" i="126"/>
  <c r="U50" i="126"/>
  <c r="O50" i="126"/>
  <c r="I50" i="126"/>
  <c r="E50" i="126"/>
  <c r="C50" i="126"/>
  <c r="AM49" i="126"/>
  <c r="AJ48" i="126"/>
  <c r="AD49" i="126"/>
  <c r="X49" i="126"/>
  <c r="R49" i="126"/>
  <c r="I48" i="126"/>
  <c r="F49" i="126"/>
  <c r="D49" i="126"/>
  <c r="AJ39" i="126"/>
  <c r="AJ38" i="126"/>
  <c r="AL38" i="126" s="1"/>
  <c r="AJ31" i="126"/>
  <c r="AI31" i="126"/>
  <c r="AH31" i="126"/>
  <c r="AG31" i="126"/>
  <c r="AF31" i="126"/>
  <c r="AE31" i="126"/>
  <c r="AD31" i="126"/>
  <c r="AC31" i="126"/>
  <c r="AB31" i="126"/>
  <c r="AA31" i="126"/>
  <c r="Z31" i="126"/>
  <c r="Y31" i="126"/>
  <c r="X31" i="126"/>
  <c r="W31" i="126"/>
  <c r="V31" i="126"/>
  <c r="U31" i="126"/>
  <c r="T31" i="126"/>
  <c r="S31" i="126"/>
  <c r="R31" i="126"/>
  <c r="Q31" i="126"/>
  <c r="P31" i="126"/>
  <c r="O31" i="126"/>
  <c r="N31" i="126"/>
  <c r="M31" i="126"/>
  <c r="L31" i="126"/>
  <c r="K31" i="126"/>
  <c r="J31" i="126"/>
  <c r="I31" i="126"/>
  <c r="AK31" i="126" s="1"/>
  <c r="H31" i="126"/>
  <c r="G31" i="126"/>
  <c r="F31" i="126"/>
  <c r="AK30" i="126"/>
  <c r="AK29" i="126"/>
  <c r="AK28" i="126"/>
  <c r="AK27" i="126"/>
  <c r="AK26" i="126"/>
  <c r="AK25" i="126"/>
  <c r="AK24" i="126"/>
  <c r="AK23" i="126"/>
  <c r="AK22" i="126"/>
  <c r="AK21" i="126"/>
  <c r="AK20" i="126"/>
  <c r="AK19" i="126"/>
  <c r="AK18" i="126"/>
  <c r="AK17" i="126"/>
  <c r="AK16" i="126"/>
  <c r="AK15" i="126"/>
  <c r="AK14" i="126"/>
  <c r="AK13" i="126"/>
  <c r="AK12" i="126"/>
  <c r="AK11" i="126"/>
  <c r="AG10" i="126"/>
  <c r="AF10" i="126"/>
  <c r="AE10" i="126"/>
  <c r="AD10" i="126"/>
  <c r="AC10" i="126"/>
  <c r="AB10" i="126"/>
  <c r="AA10" i="126"/>
  <c r="Z10" i="126"/>
  <c r="Y10" i="126"/>
  <c r="X10" i="126"/>
  <c r="W10" i="126"/>
  <c r="V10" i="126"/>
  <c r="U10" i="126"/>
  <c r="T10" i="126"/>
  <c r="S10" i="126"/>
  <c r="R10" i="126"/>
  <c r="Q10" i="126"/>
  <c r="P10" i="126"/>
  <c r="O10" i="126"/>
  <c r="N10" i="126"/>
  <c r="M10" i="126"/>
  <c r="L10" i="126"/>
  <c r="K10" i="126"/>
  <c r="J10" i="126"/>
  <c r="I10" i="126"/>
  <c r="H10" i="126"/>
  <c r="G10" i="126"/>
  <c r="F10" i="126"/>
  <c r="AI10" i="126" s="1"/>
  <c r="AG9" i="126"/>
  <c r="AF9" i="126"/>
  <c r="AE9" i="126"/>
  <c r="AD9" i="126"/>
  <c r="AC9" i="126"/>
  <c r="AB9" i="126"/>
  <c r="AA9" i="126"/>
  <c r="Z9" i="126"/>
  <c r="Y9" i="126"/>
  <c r="X9" i="126"/>
  <c r="W9" i="126"/>
  <c r="V9" i="126"/>
  <c r="U9" i="126"/>
  <c r="T9" i="126"/>
  <c r="S9" i="126"/>
  <c r="R9" i="126"/>
  <c r="Q9" i="126"/>
  <c r="P9" i="126"/>
  <c r="O9" i="126"/>
  <c r="N9" i="126"/>
  <c r="M9" i="126"/>
  <c r="L9" i="126"/>
  <c r="K9" i="126"/>
  <c r="J9" i="126"/>
  <c r="I9" i="126"/>
  <c r="H9" i="126"/>
  <c r="G9" i="126"/>
  <c r="F9" i="126"/>
  <c r="AH9" i="126" s="1"/>
  <c r="AL58" i="124"/>
  <c r="AJ57" i="124"/>
  <c r="AD56" i="124"/>
  <c r="X57" i="124"/>
  <c r="R56" i="124"/>
  <c r="I58" i="124"/>
  <c r="F56" i="124"/>
  <c r="D56" i="124"/>
  <c r="AJ47" i="124"/>
  <c r="AJ46" i="124"/>
  <c r="AM46" i="124" s="1"/>
  <c r="AJ45" i="124"/>
  <c r="AL45" i="124" s="1"/>
  <c r="AJ44" i="124"/>
  <c r="AM44" i="124" s="1"/>
  <c r="AJ43" i="124"/>
  <c r="AL43" i="124" s="1"/>
  <c r="AJ42" i="124"/>
  <c r="AM42" i="124" s="1"/>
  <c r="AJ41" i="124"/>
  <c r="AL41" i="124" s="1"/>
  <c r="AJ40" i="124"/>
  <c r="AL40" i="124" s="1"/>
  <c r="AJ39" i="124"/>
  <c r="AL39" i="124" s="1"/>
  <c r="AJ38" i="124"/>
  <c r="AL38" i="124" s="1"/>
  <c r="AI37" i="124"/>
  <c r="AH37" i="124"/>
  <c r="AG37" i="124"/>
  <c r="AF37" i="124"/>
  <c r="AE37" i="124"/>
  <c r="AD37" i="124"/>
  <c r="AC37" i="124"/>
  <c r="AB37" i="124"/>
  <c r="AA37" i="124"/>
  <c r="Z37" i="124"/>
  <c r="Y37" i="124"/>
  <c r="X37" i="124"/>
  <c r="W37" i="124"/>
  <c r="V37" i="124"/>
  <c r="U37" i="124"/>
  <c r="R37" i="124"/>
  <c r="O37" i="124"/>
  <c r="L37" i="124"/>
  <c r="K37" i="124"/>
  <c r="J37" i="124"/>
  <c r="I37" i="124"/>
  <c r="F37" i="124"/>
  <c r="E37" i="124"/>
  <c r="D37" i="124"/>
  <c r="AJ37" i="124" s="1"/>
  <c r="AL37" i="124" s="1"/>
  <c r="AJ31" i="124"/>
  <c r="AI31" i="124"/>
  <c r="AH31" i="124"/>
  <c r="AG31" i="124"/>
  <c r="AF31" i="124"/>
  <c r="AE31" i="124"/>
  <c r="AD31" i="124"/>
  <c r="AC31" i="124"/>
  <c r="AB31" i="124"/>
  <c r="AA31" i="124"/>
  <c r="Z31" i="124"/>
  <c r="Y31" i="124"/>
  <c r="X31" i="124"/>
  <c r="W31" i="124"/>
  <c r="V31" i="124"/>
  <c r="U31" i="124"/>
  <c r="T31" i="124"/>
  <c r="S31" i="124"/>
  <c r="R31" i="124"/>
  <c r="Q31" i="124"/>
  <c r="P31" i="124"/>
  <c r="O31" i="124"/>
  <c r="N31" i="124"/>
  <c r="M31" i="124"/>
  <c r="L31" i="124"/>
  <c r="K31" i="124"/>
  <c r="J31" i="124"/>
  <c r="I31" i="124"/>
  <c r="H31" i="124"/>
  <c r="G31" i="124"/>
  <c r="F31" i="124"/>
  <c r="AK31" i="124" s="1"/>
  <c r="AL31" i="124" s="1"/>
  <c r="AK30" i="124"/>
  <c r="AL30" i="124" s="1"/>
  <c r="AL29" i="124"/>
  <c r="AK29" i="124"/>
  <c r="AK28" i="124"/>
  <c r="AL28" i="124" s="1"/>
  <c r="AL27" i="124"/>
  <c r="AK27" i="124"/>
  <c r="AK26" i="124"/>
  <c r="AL26" i="124" s="1"/>
  <c r="AL25" i="124"/>
  <c r="AK25" i="124"/>
  <c r="AK24" i="124"/>
  <c r="AL24" i="124" s="1"/>
  <c r="AL23" i="124"/>
  <c r="AK23" i="124"/>
  <c r="AK22" i="124"/>
  <c r="AL22" i="124" s="1"/>
  <c r="AL21" i="124"/>
  <c r="AK21" i="124"/>
  <c r="AK20" i="124"/>
  <c r="AL20" i="124" s="1"/>
  <c r="AL19" i="124"/>
  <c r="AK19" i="124"/>
  <c r="AK18" i="124"/>
  <c r="AL18" i="124" s="1"/>
  <c r="AL17" i="124"/>
  <c r="AK17" i="124"/>
  <c r="AK16" i="124"/>
  <c r="AL16" i="124" s="1"/>
  <c r="AL15" i="124"/>
  <c r="AK15" i="124"/>
  <c r="AK14" i="124"/>
  <c r="AL14" i="124" s="1"/>
  <c r="AL13" i="124"/>
  <c r="AK13" i="124"/>
  <c r="AK12" i="124"/>
  <c r="AL12" i="124" s="1"/>
  <c r="AL11" i="124"/>
  <c r="AK11" i="124"/>
  <c r="AG10" i="124"/>
  <c r="AF10" i="124"/>
  <c r="AE10" i="124"/>
  <c r="AD10" i="124"/>
  <c r="AC10" i="124"/>
  <c r="AB10" i="124"/>
  <c r="AA10" i="124"/>
  <c r="Z10" i="124"/>
  <c r="Y10" i="124"/>
  <c r="X10" i="124"/>
  <c r="W10" i="124"/>
  <c r="V10" i="124"/>
  <c r="U10" i="124"/>
  <c r="T10" i="124"/>
  <c r="S10" i="124"/>
  <c r="R10" i="124"/>
  <c r="Q10" i="124"/>
  <c r="P10" i="124"/>
  <c r="O10" i="124"/>
  <c r="N10" i="124"/>
  <c r="M10" i="124"/>
  <c r="L10" i="124"/>
  <c r="K10" i="124"/>
  <c r="J10" i="124"/>
  <c r="I10" i="124"/>
  <c r="H10" i="124"/>
  <c r="G10" i="124"/>
  <c r="F10" i="124"/>
  <c r="AJ10" i="124" s="1"/>
  <c r="AG9" i="124"/>
  <c r="AF9" i="124"/>
  <c r="AE9" i="124"/>
  <c r="AD9" i="124"/>
  <c r="AC9" i="124"/>
  <c r="AB9" i="124"/>
  <c r="AA9" i="124"/>
  <c r="Z9" i="124"/>
  <c r="Y9" i="124"/>
  <c r="X9" i="124"/>
  <c r="W9" i="124"/>
  <c r="V9" i="124"/>
  <c r="U9" i="124"/>
  <c r="T9" i="124"/>
  <c r="S9" i="124"/>
  <c r="R9" i="124"/>
  <c r="Q9" i="124"/>
  <c r="P9" i="124"/>
  <c r="O9" i="124"/>
  <c r="N9" i="124"/>
  <c r="M9" i="124"/>
  <c r="L9" i="124"/>
  <c r="K9" i="124"/>
  <c r="J9" i="124"/>
  <c r="I9" i="124"/>
  <c r="H9" i="124"/>
  <c r="G9" i="124"/>
  <c r="F9" i="124"/>
  <c r="AJ9" i="124" s="1"/>
  <c r="AL58" i="123"/>
  <c r="AG56" i="123"/>
  <c r="AA57" i="123"/>
  <c r="U56" i="123"/>
  <c r="O58" i="123"/>
  <c r="I56" i="123"/>
  <c r="E57" i="123"/>
  <c r="C56" i="123"/>
  <c r="AJ47" i="123"/>
  <c r="AJ46" i="123"/>
  <c r="AM46" i="123" s="1"/>
  <c r="AJ45" i="123"/>
  <c r="AL45" i="123" s="1"/>
  <c r="AL44" i="123"/>
  <c r="AJ44" i="123"/>
  <c r="AM44" i="123" s="1"/>
  <c r="AL43" i="123"/>
  <c r="AJ43" i="123"/>
  <c r="AM42" i="123"/>
  <c r="AJ42" i="123"/>
  <c r="AL42" i="123" s="1"/>
  <c r="AJ41" i="123"/>
  <c r="AL41" i="123" s="1"/>
  <c r="AJ40" i="123"/>
  <c r="AL40" i="123" s="1"/>
  <c r="AJ39" i="123"/>
  <c r="AL39" i="123" s="1"/>
  <c r="AJ38" i="123"/>
  <c r="AL38" i="123" s="1"/>
  <c r="AI37" i="123"/>
  <c r="AH37" i="123"/>
  <c r="AG37" i="123"/>
  <c r="AF37" i="123"/>
  <c r="AE37" i="123"/>
  <c r="AD37" i="123"/>
  <c r="AC37" i="123"/>
  <c r="AB37" i="123"/>
  <c r="AA37" i="123"/>
  <c r="Z37" i="123"/>
  <c r="Y37" i="123"/>
  <c r="X37" i="123"/>
  <c r="W37" i="123"/>
  <c r="V37" i="123"/>
  <c r="U37" i="123"/>
  <c r="R37" i="123"/>
  <c r="O37" i="123"/>
  <c r="L37" i="123"/>
  <c r="K37" i="123"/>
  <c r="J37" i="123"/>
  <c r="I37" i="123"/>
  <c r="F37" i="123"/>
  <c r="E37" i="123"/>
  <c r="D37" i="123"/>
  <c r="AJ37" i="123" s="1"/>
  <c r="AL37" i="123" s="1"/>
  <c r="AJ31" i="123"/>
  <c r="AI31" i="123"/>
  <c r="AH31" i="123"/>
  <c r="AG31" i="123"/>
  <c r="AF31" i="123"/>
  <c r="AE31" i="123"/>
  <c r="AD31" i="123"/>
  <c r="AC31" i="123"/>
  <c r="AB31" i="123"/>
  <c r="AA31" i="123"/>
  <c r="Z31" i="123"/>
  <c r="Y31" i="123"/>
  <c r="X31" i="123"/>
  <c r="W31" i="123"/>
  <c r="V31" i="123"/>
  <c r="U31" i="123"/>
  <c r="T31" i="123"/>
  <c r="S31" i="123"/>
  <c r="R31" i="123"/>
  <c r="Q31" i="123"/>
  <c r="P31" i="123"/>
  <c r="O31" i="123"/>
  <c r="N31" i="123"/>
  <c r="M31" i="123"/>
  <c r="L31" i="123"/>
  <c r="K31" i="123"/>
  <c r="J31" i="123"/>
  <c r="I31" i="123"/>
  <c r="H31" i="123"/>
  <c r="G31" i="123"/>
  <c r="AK31" i="123" s="1"/>
  <c r="AL31" i="123" s="1"/>
  <c r="F31" i="123"/>
  <c r="AL30" i="123"/>
  <c r="AK30" i="123"/>
  <c r="AL29" i="123"/>
  <c r="AK29" i="123"/>
  <c r="AL28" i="123"/>
  <c r="AK28" i="123"/>
  <c r="AL27" i="123"/>
  <c r="AK27" i="123"/>
  <c r="AL26" i="123"/>
  <c r="AK26" i="123"/>
  <c r="AL25" i="123"/>
  <c r="AK25" i="123"/>
  <c r="AL24" i="123"/>
  <c r="AK24" i="123"/>
  <c r="AL23" i="123"/>
  <c r="AK23" i="123"/>
  <c r="AL22" i="123"/>
  <c r="AK22" i="123"/>
  <c r="AL21" i="123"/>
  <c r="AK21" i="123"/>
  <c r="AL20" i="123"/>
  <c r="AK20" i="123"/>
  <c r="AL19" i="123"/>
  <c r="AK19" i="123"/>
  <c r="AL18" i="123"/>
  <c r="AK18" i="123"/>
  <c r="AL17" i="123"/>
  <c r="AK17" i="123"/>
  <c r="AL16" i="123"/>
  <c r="AK16" i="123"/>
  <c r="AL15" i="123"/>
  <c r="AK15" i="123"/>
  <c r="AL14" i="123"/>
  <c r="AK14" i="123"/>
  <c r="AL13" i="123"/>
  <c r="AK13" i="123"/>
  <c r="AL12" i="123"/>
  <c r="AK12" i="123"/>
  <c r="AL11" i="123"/>
  <c r="AK11" i="123"/>
  <c r="AG10" i="123"/>
  <c r="AF10" i="123"/>
  <c r="AE10" i="123"/>
  <c r="AD10" i="123"/>
  <c r="AC10" i="123"/>
  <c r="AB10" i="123"/>
  <c r="AA10" i="123"/>
  <c r="Z10" i="123"/>
  <c r="Y10" i="123"/>
  <c r="X10" i="123"/>
  <c r="W10" i="123"/>
  <c r="V10" i="123"/>
  <c r="U10" i="123"/>
  <c r="T10" i="123"/>
  <c r="S10" i="123"/>
  <c r="R10" i="123"/>
  <c r="Q10" i="123"/>
  <c r="P10" i="123"/>
  <c r="O10" i="123"/>
  <c r="N10" i="123"/>
  <c r="M10" i="123"/>
  <c r="L10" i="123"/>
  <c r="K10" i="123"/>
  <c r="J10" i="123"/>
  <c r="I10" i="123"/>
  <c r="H10" i="123"/>
  <c r="G10" i="123"/>
  <c r="F10" i="123"/>
  <c r="AH10" i="123" s="1"/>
  <c r="AG9" i="123"/>
  <c r="AF9" i="123"/>
  <c r="AE9" i="123"/>
  <c r="AD9" i="123"/>
  <c r="AC9" i="123"/>
  <c r="AB9" i="123"/>
  <c r="AA9" i="123"/>
  <c r="Z9" i="123"/>
  <c r="Y9" i="123"/>
  <c r="X9" i="123"/>
  <c r="W9" i="123"/>
  <c r="V9" i="123"/>
  <c r="U9" i="123"/>
  <c r="T9" i="123"/>
  <c r="S9" i="123"/>
  <c r="R9" i="123"/>
  <c r="Q9" i="123"/>
  <c r="P9" i="123"/>
  <c r="O9" i="123"/>
  <c r="N9" i="123"/>
  <c r="M9" i="123"/>
  <c r="L9" i="123"/>
  <c r="K9" i="123"/>
  <c r="J9" i="123"/>
  <c r="I9" i="123"/>
  <c r="H9" i="123"/>
  <c r="G9" i="123"/>
  <c r="F9" i="123"/>
  <c r="AJ9" i="123" s="1"/>
  <c r="AM57" i="123" l="1"/>
  <c r="AJ56" i="124"/>
  <c r="L48" i="126"/>
  <c r="X56" i="123"/>
  <c r="R57" i="123"/>
  <c r="E57" i="124"/>
  <c r="AL48" i="126"/>
  <c r="AA57" i="124"/>
  <c r="AG49" i="126"/>
  <c r="U58" i="123"/>
  <c r="I56" i="124"/>
  <c r="AL57" i="124"/>
  <c r="AJ56" i="123"/>
  <c r="L56" i="124"/>
  <c r="O57" i="124"/>
  <c r="AM57" i="124"/>
  <c r="O48" i="126"/>
  <c r="I49" i="126"/>
  <c r="AJ49" i="126"/>
  <c r="D56" i="123"/>
  <c r="AG56" i="124"/>
  <c r="R57" i="124"/>
  <c r="O58" i="124"/>
  <c r="AG48" i="126"/>
  <c r="L49" i="126"/>
  <c r="AL49" i="126"/>
  <c r="L56" i="123"/>
  <c r="O49" i="126"/>
  <c r="AH9" i="130"/>
  <c r="AI9" i="130"/>
  <c r="AJ10" i="130"/>
  <c r="AH10" i="130"/>
  <c r="AH10" i="129"/>
  <c r="AJ10" i="129"/>
  <c r="AH9" i="129"/>
  <c r="AI9" i="129"/>
  <c r="AJ10" i="126"/>
  <c r="AL13" i="126"/>
  <c r="AL18" i="126"/>
  <c r="AL21" i="126"/>
  <c r="AL26" i="126"/>
  <c r="AL29" i="126"/>
  <c r="AL11" i="126"/>
  <c r="AL16" i="126"/>
  <c r="AL19" i="126"/>
  <c r="AL24" i="126"/>
  <c r="AL27" i="126"/>
  <c r="AI9" i="126"/>
  <c r="AL14" i="126"/>
  <c r="AL17" i="126"/>
  <c r="AL22" i="126"/>
  <c r="AL25" i="126"/>
  <c r="AL30" i="126"/>
  <c r="AL31" i="126"/>
  <c r="AJ9" i="126"/>
  <c r="AL12" i="126"/>
  <c r="AL15" i="126"/>
  <c r="AL20" i="126"/>
  <c r="AL23" i="126"/>
  <c r="AL28" i="126"/>
  <c r="I43" i="126"/>
  <c r="E43" i="126"/>
  <c r="C43" i="126"/>
  <c r="U48" i="126"/>
  <c r="C48" i="126"/>
  <c r="C49" i="126"/>
  <c r="U49" i="126"/>
  <c r="D48" i="126"/>
  <c r="X48" i="126"/>
  <c r="AH10" i="126"/>
  <c r="E48" i="126"/>
  <c r="AA48" i="126"/>
  <c r="E49" i="126"/>
  <c r="AA49" i="126"/>
  <c r="F48" i="126"/>
  <c r="R48" i="126"/>
  <c r="AD48" i="126"/>
  <c r="AM48" i="126"/>
  <c r="I51" i="124"/>
  <c r="E51" i="124"/>
  <c r="C51" i="124"/>
  <c r="AH10" i="124"/>
  <c r="C56" i="124"/>
  <c r="AH9" i="124"/>
  <c r="AI10" i="124"/>
  <c r="F57" i="124"/>
  <c r="AI9" i="124"/>
  <c r="E56" i="124"/>
  <c r="O56" i="124"/>
  <c r="AA56" i="124"/>
  <c r="AL56" i="124"/>
  <c r="I57" i="124"/>
  <c r="U57" i="124"/>
  <c r="AG57" i="124"/>
  <c r="E58" i="124"/>
  <c r="AG58" i="124"/>
  <c r="U56" i="124"/>
  <c r="X56" i="124"/>
  <c r="AD57" i="124"/>
  <c r="AA58" i="124"/>
  <c r="AM56" i="124"/>
  <c r="L57" i="124"/>
  <c r="E51" i="123"/>
  <c r="C51" i="123"/>
  <c r="I51" i="123"/>
  <c r="AH9" i="123"/>
  <c r="AI10" i="123"/>
  <c r="AL46" i="123"/>
  <c r="E56" i="123"/>
  <c r="O56" i="123"/>
  <c r="AA56" i="123"/>
  <c r="AL56" i="123"/>
  <c r="I57" i="123"/>
  <c r="U57" i="123"/>
  <c r="AG57" i="123"/>
  <c r="E58" i="123"/>
  <c r="AA58" i="123"/>
  <c r="F57" i="123"/>
  <c r="AI9" i="123"/>
  <c r="AJ10" i="123"/>
  <c r="F56" i="123"/>
  <c r="R56" i="123"/>
  <c r="AD56" i="123"/>
  <c r="AM56" i="123"/>
  <c r="L57" i="123"/>
  <c r="X57" i="123"/>
  <c r="AJ57" i="123"/>
  <c r="I58" i="123"/>
  <c r="AG58" i="123"/>
  <c r="AD57" i="123"/>
  <c r="O57" i="123"/>
  <c r="AL57" i="123"/>
</calcChain>
</file>

<file path=xl/sharedStrings.xml><?xml version="1.0" encoding="utf-8"?>
<sst xmlns="http://schemas.openxmlformats.org/spreadsheetml/2006/main" count="574" uniqueCount="177">
  <si>
    <t>-</t>
  </si>
  <si>
    <t>上尾市（６級地）</t>
  </si>
  <si>
    <t>朝霞市（５級地）</t>
  </si>
  <si>
    <t>伊奈町（その他）</t>
  </si>
  <si>
    <t>入間市（５級地）</t>
  </si>
  <si>
    <t>小鹿野町（その他）</t>
  </si>
  <si>
    <t>小川町（その他）</t>
  </si>
  <si>
    <t>桶川市（６級地）</t>
  </si>
  <si>
    <t>越生町（６級地）</t>
  </si>
  <si>
    <t>春日部市（６級地）</t>
  </si>
  <si>
    <t>加須市（５級地）</t>
  </si>
  <si>
    <t>神川町（その他）</t>
  </si>
  <si>
    <t>上里町（その他）</t>
  </si>
  <si>
    <t>川口市（５級地）</t>
  </si>
  <si>
    <t>川越市（５級地）</t>
  </si>
  <si>
    <t>川島町（６級地）</t>
  </si>
  <si>
    <t>北本市（その他）</t>
  </si>
  <si>
    <t>行田市（５級地）</t>
  </si>
  <si>
    <t>久喜市（６級地）</t>
  </si>
  <si>
    <t>熊谷市（６級地）</t>
  </si>
  <si>
    <t>鴻巣市（６級地）</t>
  </si>
  <si>
    <t>越谷市（５級地）</t>
  </si>
  <si>
    <t>さいたま市（３級地）</t>
  </si>
  <si>
    <t>坂戸市（６級地）</t>
  </si>
  <si>
    <t>幸手市（６級地）</t>
  </si>
  <si>
    <t>狭山市（５級地）</t>
  </si>
  <si>
    <t>志木市（３級地）</t>
  </si>
  <si>
    <t>白岡市（６級地）</t>
  </si>
  <si>
    <t>杉戸町（６級地）</t>
  </si>
  <si>
    <t>草加市（６級地）</t>
  </si>
  <si>
    <t>秩父市（その他）</t>
  </si>
  <si>
    <t>鶴ヶ島市（４級地）</t>
  </si>
  <si>
    <t>ときがわ町（６級地）</t>
  </si>
  <si>
    <t>所沢市（５級地）</t>
  </si>
  <si>
    <t>戸田市（５級地）</t>
  </si>
  <si>
    <t>長瀞町（その他）</t>
  </si>
  <si>
    <t>滑川町（６級地）</t>
  </si>
  <si>
    <t>新座市（５級地）</t>
  </si>
  <si>
    <t>蓮田市（６級地）</t>
  </si>
  <si>
    <t>鳩山町（６級地）</t>
  </si>
  <si>
    <t>羽生市（５級地）</t>
  </si>
  <si>
    <t>飯能市（５級地）</t>
  </si>
  <si>
    <t>東秩父村（その他）</t>
  </si>
  <si>
    <t>東松山市（５級地）</t>
  </si>
  <si>
    <t>日高市（６級地）</t>
  </si>
  <si>
    <t>深谷市（６級地）</t>
  </si>
  <si>
    <t>富士見市（５級地）</t>
  </si>
  <si>
    <t>ふじみ野市（５級地）</t>
  </si>
  <si>
    <t>本庄市（その他）</t>
  </si>
  <si>
    <t>松伏町（６級地）</t>
  </si>
  <si>
    <t>三郷市（５級地）</t>
  </si>
  <si>
    <t>美里町（その他）</t>
  </si>
  <si>
    <t>皆野町（その他）</t>
  </si>
  <si>
    <t>宮代町（６級地）</t>
  </si>
  <si>
    <t>三芳町（５級地）</t>
  </si>
  <si>
    <t>毛呂山町（６級地）</t>
  </si>
  <si>
    <t>八潮市（６級地）</t>
  </si>
  <si>
    <t>横瀬町（その他）</t>
  </si>
  <si>
    <t>吉川市（６級地）</t>
  </si>
  <si>
    <t>吉見町（６級地）</t>
  </si>
  <si>
    <t>寄居町（その他）</t>
  </si>
  <si>
    <t>嵐山町（６級地）</t>
  </si>
  <si>
    <t>和光市（２級地）</t>
  </si>
  <si>
    <t>蕨市（５級地）</t>
  </si>
  <si>
    <t>年</t>
    <rPh sb="0" eb="1">
      <t>ネン</t>
    </rPh>
    <phoneticPr fontId="1"/>
  </si>
  <si>
    <t>計</t>
    <rPh sb="0" eb="1">
      <t>ケイ</t>
    </rPh>
    <phoneticPr fontId="1"/>
  </si>
  <si>
    <t>合計</t>
    <rPh sb="0" eb="2">
      <t>ゴウケイ</t>
    </rPh>
    <phoneticPr fontId="1"/>
  </si>
  <si>
    <t>月</t>
    <rPh sb="0" eb="1">
      <t>ゲツ</t>
    </rPh>
    <phoneticPr fontId="1"/>
  </si>
  <si>
    <t>自立生活援助</t>
    <rPh sb="0" eb="2">
      <t>ジリツ</t>
    </rPh>
    <rPh sb="2" eb="4">
      <t>セイカツ</t>
    </rPh>
    <rPh sb="4" eb="6">
      <t>エンジョ</t>
    </rPh>
    <phoneticPr fontId="1"/>
  </si>
  <si>
    <t>常勤</t>
    <rPh sb="0" eb="2">
      <t>ジョウキン</t>
    </rPh>
    <phoneticPr fontId="1"/>
  </si>
  <si>
    <t>非常勤</t>
    <rPh sb="0" eb="3">
      <t>ヒジョウキン</t>
    </rPh>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</si>
  <si>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
  </si>
  <si>
    <t>サービス種別</t>
    <rPh sb="4" eb="6">
      <t>シュベツ</t>
    </rPh>
    <phoneticPr fontId="10"/>
  </si>
  <si>
    <t>共同生活援助・介護サービス包括型</t>
    <rPh sb="0" eb="2">
      <t>キョウドウ</t>
    </rPh>
    <rPh sb="2" eb="4">
      <t>セイカツ</t>
    </rPh>
    <rPh sb="4" eb="6">
      <t>エンジョ</t>
    </rPh>
    <phoneticPr fontId="1"/>
  </si>
  <si>
    <t>事業所名</t>
    <rPh sb="0" eb="3">
      <t>ジギョウショ</t>
    </rPh>
    <rPh sb="3" eb="4">
      <t>メイ</t>
    </rPh>
    <phoneticPr fontId="10"/>
  </si>
  <si>
    <t>(1)記載する期間</t>
    <rPh sb="3" eb="5">
      <t>キサイ</t>
    </rPh>
    <rPh sb="7" eb="9">
      <t>キカン</t>
    </rPh>
    <phoneticPr fontId="1"/>
  </si>
  <si>
    <t>４週</t>
  </si>
  <si>
    <t>(2)予定/実績の別</t>
    <rPh sb="3" eb="5">
      <t>ヨテイ</t>
    </rPh>
    <rPh sb="6" eb="8">
      <t>ジッセキ</t>
    </rPh>
    <rPh sb="9" eb="10">
      <t>ベツ</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</si>
  <si>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</si>
  <si>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1"/>
  </si>
  <si>
    <t>時間/月</t>
    <rPh sb="0" eb="2">
      <t>ジカン</t>
    </rPh>
    <rPh sb="3" eb="4">
      <t>ツキ</t>
    </rPh>
    <phoneticPr fontId="1"/>
  </si>
  <si>
    <t>No.</t>
    <phoneticPr fontId="1"/>
  </si>
  <si>
    <t>(4)職種</t>
    <rPh sb="3" eb="5">
      <t>ショクシュ</t>
    </rPh>
    <phoneticPr fontId="1"/>
  </si>
  <si>
    <t>(5)勤務形態</t>
    <rPh sb="3" eb="5">
      <t>キンム</t>
    </rPh>
    <rPh sb="5" eb="7">
      <t>ケイタイ</t>
    </rPh>
    <phoneticPr fontId="1"/>
  </si>
  <si>
    <t>(6)資格</t>
    <rPh sb="3" eb="5">
      <t>シカク</t>
    </rPh>
    <phoneticPr fontId="1"/>
  </si>
  <si>
    <t>(7)氏名</t>
    <rPh sb="3" eb="5">
      <t>シメイ</t>
    </rPh>
    <phoneticPr fontId="1"/>
  </si>
  <si>
    <t>(8)</t>
    <phoneticPr fontId="1"/>
  </si>
  <si>
    <t>(9)勤務時間数合計</t>
    <rPh sb="3" eb="5">
      <t>キンム</t>
    </rPh>
    <rPh sb="5" eb="7">
      <t>ジカン</t>
    </rPh>
    <rPh sb="7" eb="8">
      <t>スウ</t>
    </rPh>
    <rPh sb="8" eb="10">
      <t>ゴウケイ</t>
    </rPh>
    <phoneticPr fontId="1"/>
  </si>
  <si>
    <t>(10)週平均の勤務時間数</t>
    <rPh sb="4" eb="7">
      <t>シュウヘイキン</t>
    </rPh>
    <rPh sb="8" eb="10">
      <t>キンム</t>
    </rPh>
    <rPh sb="10" eb="12">
      <t>ジカン</t>
    </rPh>
    <rPh sb="12" eb="13">
      <t>スウ</t>
    </rPh>
    <phoneticPr fontId="1"/>
  </si>
  <si>
    <t>(11)兼務状況
（兼務先／兼務する職務の内容）等</t>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</si>
  <si>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</si>
  <si>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</si>
  <si>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</si>
  <si>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</si>
  <si>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第５週</t>
    <rPh sb="0" eb="1">
      <t>ダイ</t>
    </rPh>
    <rPh sb="2" eb="3">
      <t>シュウ</t>
    </rPh>
    <phoneticPr fontId="1"/>
  </si>
  <si>
    <t>※選択肢にない職種については直接入力してください</t>
    <phoneticPr fontId="39"/>
  </si>
  <si>
    <t>管理者</t>
    <rPh sb="0" eb="3">
      <t>カンリシャ</t>
    </rPh>
    <phoneticPr fontId="39"/>
  </si>
  <si>
    <t>A</t>
  </si>
  <si>
    <t>サービス管理責任者</t>
    <rPh sb="4" eb="6">
      <t>カンリ</t>
    </rPh>
    <rPh sb="6" eb="9">
      <t>セキニンシャ</t>
    </rPh>
    <phoneticPr fontId="39"/>
  </si>
  <si>
    <t>B</t>
  </si>
  <si>
    <t>世話人</t>
    <rPh sb="0" eb="3">
      <t>セワニン</t>
    </rPh>
    <phoneticPr fontId="39"/>
  </si>
  <si>
    <t>C</t>
  </si>
  <si>
    <t>生活支援員</t>
    <rPh sb="0" eb="5">
      <t>セイカツシエンイン</t>
    </rPh>
    <phoneticPr fontId="39"/>
  </si>
  <si>
    <t>D</t>
  </si>
  <si>
    <t>サービス提供時間</t>
    <rPh sb="4" eb="6">
      <t>テイキョウ</t>
    </rPh>
    <rPh sb="6" eb="8">
      <t>ジカン</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</si>
  <si>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
  </si>
  <si>
    <t>平均利用者数</t>
    <rPh sb="0" eb="2">
      <t>ヘイキン</t>
    </rPh>
    <rPh sb="2" eb="6">
      <t>リヨウシャスウ</t>
    </rPh>
    <phoneticPr fontId="1"/>
  </si>
  <si>
    <t>個人居宅介護
利用者数平均</t>
    <rPh sb="11" eb="13">
      <t>ヘイキン</t>
    </rPh>
    <phoneticPr fontId="39"/>
  </si>
  <si>
    <t>利用者延べ数計</t>
    <rPh sb="3" eb="4">
      <t>ノ</t>
    </rPh>
    <rPh sb="6" eb="7">
      <t>ケイ</t>
    </rPh>
    <phoneticPr fontId="1"/>
  </si>
  <si>
    <t>　区分１以下の延べ利用者数</t>
    <rPh sb="1" eb="3">
      <t>クブン</t>
    </rPh>
    <rPh sb="4" eb="6">
      <t>イカ</t>
    </rPh>
    <rPh sb="7" eb="8">
      <t>ノ</t>
    </rPh>
    <rPh sb="9" eb="13">
      <t>リヨウシャスウ</t>
    </rPh>
    <phoneticPr fontId="39"/>
  </si>
  <si>
    <t>　区分２の延べ利用者数</t>
    <rPh sb="1" eb="3">
      <t>クブン</t>
    </rPh>
    <rPh sb="5" eb="6">
      <t>ノ</t>
    </rPh>
    <rPh sb="7" eb="11">
      <t>リヨウシャスウ</t>
    </rPh>
    <phoneticPr fontId="39"/>
  </si>
  <si>
    <t>　区分３の延べ利用者数</t>
    <rPh sb="1" eb="3">
      <t>クブン</t>
    </rPh>
    <rPh sb="5" eb="6">
      <t>ノ</t>
    </rPh>
    <rPh sb="7" eb="11">
      <t>リヨウシャスウ</t>
    </rPh>
    <phoneticPr fontId="39"/>
  </si>
  <si>
    <t>　区分４の延べ利用者数</t>
    <rPh sb="1" eb="3">
      <t>クブン</t>
    </rPh>
    <rPh sb="5" eb="6">
      <t>ノ</t>
    </rPh>
    <rPh sb="7" eb="11">
      <t>リヨウシャスウ</t>
    </rPh>
    <phoneticPr fontId="39"/>
  </si>
  <si>
    <t>個人居宅介護利用者数</t>
    <rPh sb="0" eb="2">
      <t>コジン</t>
    </rPh>
    <rPh sb="2" eb="4">
      <t>キョタク</t>
    </rPh>
    <rPh sb="4" eb="6">
      <t>カイゴ</t>
    </rPh>
    <rPh sb="6" eb="9">
      <t>リヨウシャ</t>
    </rPh>
    <rPh sb="9" eb="10">
      <t>スウ</t>
    </rPh>
    <phoneticPr fontId="39"/>
  </si>
  <si>
    <t>　区分５の延べ利用者数</t>
    <rPh sb="1" eb="3">
      <t>クブン</t>
    </rPh>
    <rPh sb="5" eb="6">
      <t>ノ</t>
    </rPh>
    <rPh sb="7" eb="11">
      <t>リヨウシャスウ</t>
    </rPh>
    <phoneticPr fontId="39"/>
  </si>
  <si>
    <t>個人居宅介護利用者数</t>
    <rPh sb="0" eb="2">
      <t>コジン</t>
    </rPh>
    <rPh sb="9" eb="10">
      <t>スウ</t>
    </rPh>
    <phoneticPr fontId="39"/>
  </si>
  <si>
    <t>　区分６の延べ利用者数</t>
    <rPh sb="1" eb="3">
      <t>クブン</t>
    </rPh>
    <rPh sb="5" eb="6">
      <t>ノ</t>
    </rPh>
    <rPh sb="7" eb="11">
      <t>リヨウシャスウ</t>
    </rPh>
    <phoneticPr fontId="39"/>
  </si>
  <si>
    <t>開所日数</t>
    <rPh sb="0" eb="2">
      <t>カイショ</t>
    </rPh>
    <rPh sb="2" eb="4">
      <t>ニッスウ</t>
    </rPh>
    <phoneticPr fontId="8"/>
  </si>
  <si>
    <t>＜人員に関する基準＞</t>
    <rPh sb="1" eb="3">
      <t>ジンイン</t>
    </rPh>
    <rPh sb="4" eb="5">
      <t>カン</t>
    </rPh>
    <rPh sb="7" eb="9">
      <t>キジュン</t>
    </rPh>
    <phoneticPr fontId="1"/>
  </si>
  <si>
    <t>区分</t>
    <rPh sb="0" eb="2">
      <t>クブン</t>
    </rPh>
    <phoneticPr fontId="8"/>
  </si>
  <si>
    <t>生活支援員</t>
  </si>
  <si>
    <t>必要な配置数</t>
    <rPh sb="0" eb="2">
      <t>ヒツヨウ</t>
    </rPh>
    <rPh sb="3" eb="6">
      <t>ハイチスウ</t>
    </rPh>
    <phoneticPr fontId="8"/>
  </si>
  <si>
    <t>＜人員基準に関する実人数集計＞</t>
    <rPh sb="1" eb="5">
      <t>ジンインキジュン</t>
    </rPh>
    <rPh sb="6" eb="7">
      <t>カン</t>
    </rPh>
    <rPh sb="9" eb="10">
      <t>ジツ</t>
    </rPh>
    <rPh sb="10" eb="12">
      <t>ニンズウ</t>
    </rPh>
    <rPh sb="12" eb="14">
      <t>シュウケイ</t>
    </rPh>
    <phoneticPr fontId="1"/>
  </si>
  <si>
    <t>専従</t>
    <rPh sb="0" eb="2">
      <t>センジュウ</t>
    </rPh>
    <phoneticPr fontId="8"/>
  </si>
  <si>
    <t>兼務</t>
    <rPh sb="0" eb="2">
      <t>ケンム</t>
    </rPh>
    <phoneticPr fontId="8"/>
  </si>
  <si>
    <t>専従</t>
    <rPh sb="0" eb="2">
      <t>センジュウ</t>
    </rPh>
    <phoneticPr fontId="1"/>
  </si>
  <si>
    <t>兼務</t>
    <rPh sb="0" eb="2">
      <t>ケンム</t>
    </rPh>
    <phoneticPr fontId="1"/>
  </si>
  <si>
    <t>常勤換算数</t>
    <rPh sb="0" eb="5">
      <t>ジョウキンカンサンスウ</t>
    </rPh>
    <phoneticPr fontId="3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</si>
  <si>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</si>
  <si>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(1) 「４週」・「暦月」のいずれかを選択してください。</t>
    <rPh sb="7" eb="8">
      <t>シュウ</t>
    </rPh>
    <rPh sb="11" eb="12">
      <t>レキ</t>
    </rPh>
    <rPh sb="12" eb="13">
      <t>ツキ</t>
    </rPh>
    <rPh sb="20" eb="22">
      <t>センタク</t>
    </rPh>
    <phoneticPr fontId="10"/>
  </si>
  <si>
    <t>　(2) 「予定」・「実績」のいずれかを選択してください。</t>
    <rPh sb="6" eb="8">
      <t>ヨテイ</t>
    </rPh>
    <rPh sb="11" eb="13">
      <t>ジッセキ</t>
    </rPh>
    <rPh sb="20" eb="22">
      <t>センタク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</si>
  <si>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</si>
  <si>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(4) 従業者の職種を入力してください。</t>
    <rPh sb="5" eb="8">
      <t>ジュウギョウシャ</t>
    </rPh>
    <rPh sb="9" eb="11">
      <t>ショクシュ</t>
    </rPh>
    <rPh sb="12" eb="14">
      <t>ニュウリョク</t>
    </rPh>
    <phoneticPr fontId="10"/>
  </si>
  <si>
    <t xml:space="preserve"> 　　 記入の順序は、職種ごとにまとめてください。</t>
    <rPh sb="4" eb="6">
      <t>キニュウ</t>
    </rPh>
    <rPh sb="7" eb="9">
      <t>ジュンジョ</t>
    </rPh>
    <rPh sb="11" eb="13">
      <t>ショクシュ</t>
    </rPh>
    <phoneticPr fontId="1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</si>
  <si>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</si>
  <si>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t>記号</t>
    <rPh sb="0" eb="2">
      <t>キゴウ</t>
    </rPh>
    <phoneticPr fontId="10"/>
  </si>
  <si>
    <t>区分</t>
    <rPh sb="0" eb="2">
      <t>クブン</t>
    </rPh>
    <phoneticPr fontId="10"/>
  </si>
  <si>
    <t>常勤で専従</t>
    <rPh sb="0" eb="2">
      <t>ジョウキン</t>
    </rPh>
    <rPh sb="3" eb="5">
      <t>センジュウ</t>
    </rPh>
    <phoneticPr fontId="10"/>
  </si>
  <si>
    <t>常勤で兼務</t>
    <rPh sb="0" eb="2">
      <t>ジョウキン</t>
    </rPh>
    <rPh sb="3" eb="5">
      <t>ケンム</t>
    </rPh>
    <phoneticPr fontId="10"/>
  </si>
  <si>
    <t>非常勤で専従</t>
    <rPh sb="0" eb="3">
      <t>ヒジョウキン</t>
    </rPh>
    <rPh sb="4" eb="6">
      <t>センジュウ</t>
    </rPh>
    <phoneticPr fontId="10"/>
  </si>
  <si>
    <t>非常勤で兼務</t>
    <rPh sb="0" eb="3">
      <t>ヒジョウキン</t>
    </rPh>
    <rPh sb="4" eb="6">
      <t>ケンム</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</si>
  <si>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</si>
  <si>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</si>
  <si>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</si>
  <si>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(6) 従業者の保有する資格を入力してください。</t>
    <rPh sb="5" eb="8">
      <t>ジュウギョウシャ</t>
    </rPh>
    <rPh sb="9" eb="11">
      <t>ホユウ</t>
    </rPh>
    <rPh sb="13" eb="15">
      <t>シカク</t>
    </rPh>
    <rPh sb="16" eb="18">
      <t>ニュウリョク</t>
    </rPh>
    <phoneticPr fontId="10"/>
  </si>
  <si>
    <t xml:space="preserve"> 　　 保有資格を全て記入するのではなく、人員基準・加配加算上、求められる資格等を入力してください。</t>
    <phoneticPr fontId="1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</si>
  <si>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</si>
  <si>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(7) 従業者の氏名を記入してください。</t>
    <rPh sb="5" eb="8">
      <t>ジュウギョウシャ</t>
    </rPh>
    <rPh sb="9" eb="11">
      <t>シメイ</t>
    </rPh>
    <rPh sb="12" eb="14">
      <t>キニュウ</t>
    </rPh>
    <phoneticPr fontId="1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</si>
  <si>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</si>
  <si>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</si>
  <si>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
  </si>
  <si>
    <t>※指定基準の確認に際しては、４週分の入力で差し支えありません。</t>
    <rPh sb="1" eb="5">
      <t>シテイキジュン</t>
    </rPh>
    <rPh sb="15" eb="17">
      <t>シュウブン</t>
    </rPh>
    <rPh sb="18" eb="20">
      <t>ニュウリョク</t>
    </rPh>
    <rPh sb="21" eb="22">
      <t>サ</t>
    </rPh>
    <rPh sb="23" eb="24">
      <t>ツカ</t>
    </rPh>
    <phoneticPr fontId="1"/>
  </si>
  <si>
    <t>　(10) 従業者ごとに、合計勤務時間数を入力してください。</t>
    <rPh sb="6" eb="9">
      <t>ジュウギョウシャ</t>
    </rPh>
    <rPh sb="13" eb="15">
      <t>ゴウケイ</t>
    </rPh>
    <rPh sb="15" eb="17">
      <t>キンム</t>
    </rPh>
    <rPh sb="17" eb="20">
      <t>ジカンスウ</t>
    </rPh>
    <rPh sb="21" eb="23">
      <t>ニュウリョク</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</si>
  <si>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</si>
  <si>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</si>
  <si>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</si>
  <si>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</si>
  <si>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　　　 その他、特記事項欄としてもご活用ください。</t>
    <rPh sb="6" eb="7">
      <t>タ</t>
    </rPh>
    <rPh sb="8" eb="10">
      <t>トッキ</t>
    </rPh>
    <rPh sb="10" eb="12">
      <t>ジコウ</t>
    </rPh>
    <rPh sb="12" eb="13">
      <t>ラン</t>
    </rPh>
    <rPh sb="18" eb="20">
      <t>カツヨウ</t>
    </rPh>
    <phoneticPr fontId="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</si>
  <si>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
  </si>
  <si>
    <t xml:space="preserve"> （14) 必要項目を満たしていれば、各事業所で使用するシフト表等をもって代替書類として差し支えありません。</t>
    <phoneticPr fontId="1"/>
  </si>
  <si>
    <t>共同生活援助・日中サービス支援型</t>
    <rPh sb="0" eb="2">
      <t>キョウドウ</t>
    </rPh>
    <rPh sb="2" eb="4">
      <t>セイカツ</t>
    </rPh>
    <rPh sb="4" eb="6">
      <t>エンジョ</t>
    </rPh>
    <phoneticPr fontId="1"/>
  </si>
  <si>
    <t>夜間支援従事者</t>
    <rPh sb="0" eb="2">
      <t>ヤカン</t>
    </rPh>
    <rPh sb="2" eb="4">
      <t>シエン</t>
    </rPh>
    <rPh sb="4" eb="7">
      <t>ジュウジシャ</t>
    </rPh>
    <phoneticPr fontId="3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</si>
  <si>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</si>
  <si>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t>地域生活支援員</t>
    <rPh sb="0" eb="7">
      <t>チイキセイカツシエンイン</t>
    </rPh>
    <phoneticPr fontId="39"/>
  </si>
  <si>
    <t>利用者延べ数</t>
    <rPh sb="3" eb="4">
      <t>ノ</t>
    </rPh>
    <phoneticPr fontId="1"/>
  </si>
  <si>
    <t>サービス管理責任者
（常勤の場合）</t>
    <rPh sb="4" eb="6">
      <t>カンリ</t>
    </rPh>
    <rPh sb="6" eb="9">
      <t>セキニンシャ</t>
    </rPh>
    <rPh sb="11" eb="13">
      <t>ジョウキン</t>
    </rPh>
    <rPh sb="14" eb="16">
      <t>バアイ</t>
    </rPh>
    <phoneticPr fontId="39"/>
  </si>
  <si>
    <t>サービス管理責任者
（常勤以外の場合）</t>
    <rPh sb="4" eb="6">
      <t>カンリ</t>
    </rPh>
    <rPh sb="6" eb="8">
      <t>セキニン</t>
    </rPh>
    <rPh sb="8" eb="9">
      <t>シャ</t>
    </rPh>
    <rPh sb="11" eb="13">
      <t>ジョウキン</t>
    </rPh>
    <rPh sb="13" eb="15">
      <t>イガイ</t>
    </rPh>
    <rPh sb="16" eb="18">
      <t>バアイ</t>
    </rPh>
    <phoneticPr fontId="39"/>
  </si>
  <si>
    <t>地域生活支援員の数の標準</t>
    <rPh sb="0" eb="7">
      <t>チイキセイカツシエンイン</t>
    </rPh>
    <rPh sb="8" eb="9">
      <t>カズ</t>
    </rPh>
    <rPh sb="10" eb="12">
      <t>ヒョウジュン</t>
    </rPh>
    <phoneticPr fontId="39"/>
  </si>
  <si>
    <t>短期入所・併設型</t>
    <rPh sb="0" eb="2">
      <t>タンキ</t>
    </rPh>
    <rPh sb="2" eb="4">
      <t>ニュウショ</t>
    </rPh>
    <rPh sb="5" eb="7">
      <t>ヘイセツ</t>
    </rPh>
    <rPh sb="7" eb="8">
      <t>ガタ</t>
    </rPh>
    <phoneticPr fontId="1"/>
  </si>
  <si>
    <t>短期入所・空床利用型</t>
    <rPh sb="0" eb="2">
      <t>タンキ</t>
    </rPh>
    <rPh sb="2" eb="4">
      <t>ニュウショ</t>
    </rPh>
    <rPh sb="5" eb="7">
      <t>クウショウ</t>
    </rPh>
    <rPh sb="7" eb="9">
      <t>リヨウ</t>
    </rPh>
    <rPh sb="9" eb="10">
      <t>ガタ</t>
    </rPh>
    <phoneticPr fontId="1"/>
  </si>
  <si>
    <t>管理者</t>
  </si>
  <si>
    <t>サービス管理責任者</t>
  </si>
  <si>
    <t>世話人</t>
  </si>
  <si>
    <t>夜間支援従事者</t>
  </si>
  <si>
    <t>地域生活支援員</t>
  </si>
  <si>
    <t>※４週を選択してください。</t>
  </si>
  <si>
    <t>　５週目の欄は使用しないでください。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</si>
</sst>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83" formatCode="aaa"/>
    <numFmt numFmtId="184" formatCode="[$-409]d;@"/>
    <numFmt numFmtId="185" formatCode="[$-409]d&quot;月&quot;"/>
  </numFmts>
  <fonts count="48"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b/>
      <sz val="11"/>
      <name val="ＭＳ ゴシック"/>
      <family val="3"/>
      <charset val="128"/>
    </font>
    <font>
      <sz val="6"/>
      <name val="ＭＳ ゴシック"/>
      <family val="3"/>
      <charset val="128"/>
    </font>
    <font>
      <sz val="11"/>
      <color indexed="8"/>
      <name val="ＭＳ Ｐゴシック"/>
      <family val="3"/>
      <charset val="128"/>
    </font>
    <font>
      <sz val="10"/>
      <color indexed="8"/>
      <name val="ＭＳ ゴシック"/>
      <family val="3"/>
      <charset val="128"/>
    </font>
    <font>
      <sz val="11"/>
      <name val="ＭＳ Ｐゴシック"/>
      <family val="3"/>
      <charset val="128"/>
    </font>
    <font>
      <sz val="11"/>
      <color indexed="10"/>
      <name val="ＭＳ Ｐゴシック"/>
      <family val="3"/>
      <charset val="128"/>
    </font>
    <font>
      <sz val="11"/>
      <color theme="1"/>
      <name val="ＭＳ Ｐゴシック"/>
      <family val="3"/>
      <charset val="128"/>
    </font>
    <font>
      <sz val="11"/>
      <color theme="0"/>
      <name val="ＭＳ Ｐゴシック"/>
      <family val="3"/>
      <charset val="128"/>
    </font>
    <font>
      <b/>
      <sz val="18"/>
      <color theme="3"/>
      <name val="ＭＳ Ｐゴシック"/>
      <family val="3"/>
      <charset val="128"/>
    </font>
    <font>
      <b/>
      <sz val="11"/>
      <color theme="0"/>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theme="1"/>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theme="1"/>
      <name val="ＭＳ ゴシック"/>
      <family val="3"/>
      <charset val="128"/>
    </font>
    <font>
      <sz val="11"/>
      <color rgb="FF006100"/>
      <name val="ＭＳ Ｐゴシック"/>
      <family val="3"/>
      <charset val="128"/>
    </font>
    <font>
      <sz val="11"/>
      <color rgb="FF000000"/>
      <name val="ＭＳ Ｐゴシック"/>
      <family val="3"/>
      <charset val="128"/>
    </font>
    <font>
      <sz val="11"/>
      <color theme="1"/>
      <name val="ＭＳ ゴシック"/>
      <family val="2"/>
      <charset val="128"/>
    </font>
    <font>
      <sz val="10"/>
      <color theme="1"/>
      <name val="ＭＳ 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10"/>
      <name val="ＭＳ Ｐゴシック"/>
      <family val="2"/>
      <charset val="128"/>
    </font>
    <font>
      <sz val="10"/>
      <color theme="1"/>
      <name val="ＭＳ Ｐゴシック"/>
      <family val="3"/>
      <charset val="128"/>
      <scheme val="minor"/>
    </font>
    <font>
      <sz val="8"/>
      <color rgb="FFC00000"/>
      <name val="ＭＳ ゴシック"/>
      <family val="3"/>
      <charset val="128"/>
    </font>
    <font>
      <sz val="6"/>
      <name val="游ゴシック"/>
      <family val="3"/>
      <charset val="128"/>
    </font>
    <font>
      <sz val="11"/>
      <color rgb="FFFF0000"/>
      <name val="ＭＳ Ｐゴシック"/>
      <family val="3"/>
      <charset val="128"/>
      <scheme val="minor"/>
    </font>
    <font>
      <sz val="12"/>
      <color rgb="FFFF0000"/>
      <name val="ＭＳ ゴシック"/>
      <family val="3"/>
      <charset val="128"/>
    </font>
    <font>
      <sz val="9"/>
      <color theme="1"/>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s>
  <cellStyleXfs count="73">
    <xf numFmtId="0" fontId="0" fillId="0" borderId="0">
      <alignment vertical="center"/>
    </xf>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5" fillId="0" borderId="0" applyNumberFormat="0" applyFill="0" applyBorder="0" applyAlignment="0" applyProtection="0"/>
    <xf numFmtId="0" fontId="16" fillId="28" borderId="12" applyNumberFormat="0" applyAlignment="0" applyProtection="0"/>
    <xf numFmtId="0" fontId="17" fillId="29" borderId="0" applyNumberFormat="0" applyBorder="0" applyAlignment="0" applyProtection="0"/>
    <xf numFmtId="9" fontId="11" fillId="0" borderId="0" applyFont="0" applyFill="0" applyBorder="0" applyAlignment="0" applyProtection="0"/>
    <xf numFmtId="0" fontId="11" fillId="3" borderId="13" applyNumberFormat="0" applyFont="0" applyAlignment="0" applyProtection="0"/>
    <xf numFmtId="0" fontId="18" fillId="0" borderId="14" applyNumberFormat="0" applyFill="0" applyAlignment="0" applyProtection="0"/>
    <xf numFmtId="0" fontId="19" fillId="30" borderId="0" applyNumberFormat="0" applyBorder="0" applyAlignment="0" applyProtection="0"/>
    <xf numFmtId="0" fontId="20" fillId="31" borderId="15" applyNumberFormat="0" applyAlignment="0" applyProtection="0"/>
    <xf numFmtId="0" fontId="12" fillId="0" borderId="0" applyNumberFormat="0" applyFill="0" applyBorder="0" applyAlignment="0" applyProtection="0"/>
    <xf numFmtId="38" fontId="9" fillId="0" borderId="0" applyFont="0" applyFill="0" applyBorder="0" applyAlignment="0" applyProtection="0"/>
    <xf numFmtId="0" fontId="21" fillId="0" borderId="16" applyNumberFormat="0" applyFill="0" applyAlignment="0" applyProtection="0"/>
    <xf numFmtId="0" fontId="22" fillId="0" borderId="17" applyNumberFormat="0" applyFill="0" applyAlignment="0" applyProtection="0"/>
    <xf numFmtId="0" fontId="23" fillId="0" borderId="18" applyNumberFormat="0" applyFill="0" applyAlignment="0" applyProtection="0"/>
    <xf numFmtId="0" fontId="23" fillId="0" borderId="0" applyNumberFormat="0" applyFill="0" applyBorder="0" applyAlignment="0" applyProtection="0"/>
    <xf numFmtId="0" fontId="24" fillId="0" borderId="19" applyNumberFormat="0" applyFill="0" applyAlignment="0" applyProtection="0"/>
    <xf numFmtId="0" fontId="25" fillId="31" borderId="20" applyNumberFormat="0" applyAlignment="0" applyProtection="0"/>
    <xf numFmtId="0" fontId="26" fillId="0" borderId="0" applyNumberFormat="0" applyFill="0" applyBorder="0" applyAlignment="0" applyProtection="0"/>
    <xf numFmtId="0" fontId="27" fillId="2" borderId="15" applyNumberFormat="0" applyAlignment="0" applyProtection="0"/>
    <xf numFmtId="0" fontId="11" fillId="0" borderId="0"/>
    <xf numFmtId="0" fontId="11" fillId="0" borderId="0"/>
    <xf numFmtId="0" fontId="13" fillId="0" borderId="0">
      <alignment vertical="center"/>
    </xf>
    <xf numFmtId="0" fontId="11" fillId="0" borderId="0"/>
    <xf numFmtId="0" fontId="11" fillId="0" borderId="0">
      <alignment vertical="center"/>
    </xf>
    <xf numFmtId="0" fontId="11" fillId="0" borderId="0"/>
    <xf numFmtId="0" fontId="28" fillId="0" borderId="0">
      <alignment vertical="center"/>
    </xf>
    <xf numFmtId="0" fontId="11" fillId="0" borderId="0">
      <alignment vertical="center"/>
    </xf>
    <xf numFmtId="0" fontId="13" fillId="0" borderId="0">
      <alignment vertical="center"/>
    </xf>
    <xf numFmtId="0" fontId="11" fillId="0" borderId="0">
      <alignment vertical="center"/>
    </xf>
    <xf numFmtId="0" fontId="11" fillId="0" borderId="0"/>
    <xf numFmtId="0" fontId="9" fillId="0" borderId="0">
      <alignment vertical="center"/>
    </xf>
    <xf numFmtId="0" fontId="11" fillId="0" borderId="0">
      <alignment vertical="center"/>
    </xf>
    <xf numFmtId="0" fontId="29" fillId="32" borderId="0" applyNumberFormat="0" applyBorder="0" applyAlignment="0" applyProtection="0"/>
    <xf numFmtId="0" fontId="30" fillId="0" borderId="0">
      <alignment vertical="center"/>
    </xf>
    <xf numFmtId="0" fontId="11" fillId="0" borderId="0">
      <alignment vertical="center"/>
    </xf>
    <xf numFmtId="38" fontId="11" fillId="0" borderId="0" applyFont="0" applyFill="0" applyBorder="0" applyAlignment="0" applyProtection="0">
      <alignment vertical="center"/>
    </xf>
    <xf numFmtId="0" fontId="31" fillId="0" borderId="0">
      <alignment vertical="center"/>
    </xf>
    <xf numFmtId="0" fontId="33" fillId="0" borderId="0">
      <alignment vertical="center"/>
    </xf>
    <xf numFmtId="0" fontId="30" fillId="0" borderId="0">
      <alignment vertical="center"/>
    </xf>
    <xf numFmtId="0" fontId="33" fillId="0" borderId="0">
      <alignment vertical="center"/>
    </xf>
    <xf numFmtId="0" fontId="11" fillId="0" borderId="0">
      <alignment vertical="center"/>
    </xf>
    <xf numFmtId="0" fontId="35" fillId="0" borderId="0">
      <alignment vertical="center"/>
    </xf>
    <xf numFmtId="9" fontId="35" fillId="0" borderId="0" applyFont="0" applyFill="0" applyBorder="0" applyAlignment="0" applyProtection="0">
      <alignment vertical="center"/>
    </xf>
    <xf numFmtId="0" fontId="11" fillId="0" borderId="0">
      <alignment vertical="center"/>
    </xf>
    <xf numFmtId="0" fontId="33" fillId="0" borderId="0">
      <alignment vertical="center"/>
    </xf>
    <xf numFmtId="0" fontId="31" fillId="0" borderId="0">
      <alignment vertical="center"/>
    </xf>
    <xf numFmtId="38" fontId="11" fillId="0" borderId="0" applyFont="0" applyFill="0" applyBorder="0" applyAlignment="0" applyProtection="0">
      <alignment vertical="center"/>
    </xf>
    <xf numFmtId="38" fontId="36" fillId="0" borderId="0" applyFont="0" applyFill="0" applyBorder="0" applyAlignment="0" applyProtection="0"/>
    <xf numFmtId="0" fontId="32" fillId="0" borderId="0">
      <alignment vertical="center"/>
    </xf>
  </cellStyleXfs>
  <cellXfs count="138">
    <xf numFmtId="0" fontId="0" fillId="0" borderId="0" xfId="0" applyAlignment="1">
      <alignment vertical="center"/>
    </xf>
    <xf numFmtId="0" fontId="3" fillId="0" borderId="0" xfId="55" applyFont="1" applyAlignment="1">
      <alignment vertical="center" textRotation="255" shrinkToFit="1"/>
    </xf>
    <xf numFmtId="0" fontId="4" fillId="0" borderId="0" xfId="55" applyFont="1" applyAlignment="1">
      <alignment horizontal="left" vertical="center"/>
    </xf>
    <xf numFmtId="0" fontId="7" fillId="0" borderId="0" xfId="55" applyFont="1" applyAlignment="1">
      <alignment horizontal="left" vertical="center"/>
    </xf>
    <xf numFmtId="0" fontId="11" fillId="0" borderId="0" xfId="53"/>
    <xf numFmtId="49" fontId="11" fillId="0" borderId="0" xfId="53" applyNumberFormat="1"/>
    <xf numFmtId="49" fontId="0" fillId="0" borderId="0" xfId="53" applyNumberFormat="1" applyFont="1"/>
    <xf numFmtId="0" fontId="3" fillId="0" borderId="0" xfId="55" applyFont="1">
      <alignment vertical="center"/>
    </xf>
    <xf numFmtId="0" fontId="6" fillId="0" borderId="0" xfId="55" applyFont="1">
      <alignment vertical="center"/>
    </xf>
    <xf numFmtId="0" fontId="33" fillId="0" borderId="0" xfId="61">
      <alignment vertical="center"/>
    </xf>
    <xf numFmtId="0" fontId="34" fillId="0" borderId="0" xfId="61" applyFont="1">
      <alignment vertical="center"/>
    </xf>
    <xf numFmtId="0" fontId="2" fillId="0" borderId="0" xfId="55" applyFont="1" applyAlignment="1">
      <alignment horizontal="left" vertical="center"/>
    </xf>
    <xf numFmtId="0" fontId="4" fillId="0" borderId="0" xfId="55" applyFont="1">
      <alignment vertical="center"/>
    </xf>
    <xf numFmtId="0" fontId="37" fillId="0" borderId="0" xfId="61" applyFont="1">
      <alignment vertical="center"/>
    </xf>
    <xf numFmtId="0" fontId="4" fillId="0" borderId="0" xfId="55" applyFont="1" applyAlignment="1">
      <alignment horizontal="right" vertical="center"/>
    </xf>
    <xf numFmtId="0" fontId="4" fillId="0" borderId="0" xfId="55" applyFont="1" applyAlignment="1">
      <alignment horizontal="center" vertical="center"/>
    </xf>
    <xf numFmtId="0" fontId="28" fillId="0" borderId="0" xfId="61" applyFont="1">
      <alignment vertical="center"/>
    </xf>
    <xf numFmtId="0" fontId="32" fillId="0" borderId="0" xfId="61" applyFont="1">
      <alignment vertical="center"/>
    </xf>
    <xf numFmtId="0" fontId="32" fillId="0" borderId="0" xfId="61" applyFont="1" applyAlignment="1">
      <alignment horizontal="right" vertical="center"/>
    </xf>
    <xf numFmtId="0" fontId="32" fillId="36" borderId="1" xfId="61" applyFont="1" applyFill="1" applyBorder="1">
      <alignment vertical="center"/>
    </xf>
    <xf numFmtId="0" fontId="6" fillId="0" borderId="0" xfId="55" applyFont="1" applyAlignment="1">
      <alignment horizontal="center" vertical="center"/>
    </xf>
    <xf numFmtId="184" fontId="6" fillId="0" borderId="1" xfId="55" applyNumberFormat="1" applyFont="1" applyBorder="1">
      <alignment vertical="center"/>
    </xf>
    <xf numFmtId="183" fontId="6" fillId="0" borderId="1" xfId="55" applyNumberFormat="1" applyFont="1" applyBorder="1">
      <alignment vertical="center"/>
    </xf>
    <xf numFmtId="0" fontId="4" fillId="0" borderId="1" xfId="55" applyFont="1" applyBorder="1">
      <alignment vertical="center"/>
    </xf>
    <xf numFmtId="0" fontId="6" fillId="34" borderId="1" xfId="55" applyFont="1" applyFill="1" applyBorder="1" applyAlignment="1">
      <alignment horizontal="left" vertical="center"/>
    </xf>
    <xf numFmtId="0" fontId="6" fillId="34" borderId="3" xfId="55" applyFont="1" applyFill="1" applyBorder="1" applyAlignment="1">
      <alignment horizontal="center" vertical="center"/>
    </xf>
    <xf numFmtId="0" fontId="6" fillId="33" borderId="1" xfId="55" applyFont="1" applyFill="1" applyBorder="1">
      <alignment vertical="center"/>
    </xf>
    <xf numFmtId="0" fontId="6" fillId="33" borderId="3" xfId="55" applyFont="1" applyFill="1" applyBorder="1">
      <alignment vertical="center"/>
    </xf>
    <xf numFmtId="0" fontId="6" fillId="35" borderId="1" xfId="55" applyFont="1" applyFill="1" applyBorder="1" applyAlignment="1">
      <alignment horizontal="right" vertical="center"/>
    </xf>
    <xf numFmtId="0" fontId="6" fillId="0" borderId="6" xfId="55" applyFont="1" applyBorder="1" applyAlignment="1">
      <alignment horizontal="right" vertical="center"/>
    </xf>
    <xf numFmtId="176" fontId="6" fillId="0" borderId="1" xfId="55" applyNumberFormat="1" applyFont="1" applyBorder="1" applyAlignment="1">
      <alignment horizontal="right" vertical="center"/>
    </xf>
    <xf numFmtId="0" fontId="6" fillId="34" borderId="11" xfId="55" applyFont="1" applyFill="1" applyBorder="1" applyAlignment="1">
      <alignment horizontal="left" vertical="center"/>
    </xf>
    <xf numFmtId="0" fontId="6" fillId="0" borderId="1" xfId="55" applyFont="1" applyBorder="1" applyAlignment="1">
      <alignment horizontal="right" vertical="center"/>
    </xf>
    <xf numFmtId="0" fontId="6" fillId="35" borderId="11" xfId="55" applyFont="1" applyFill="1" applyBorder="1" applyAlignment="1">
      <alignment horizontal="right" vertical="center"/>
    </xf>
    <xf numFmtId="0" fontId="6" fillId="0" borderId="22" xfId="55" applyFont="1" applyBorder="1" applyAlignment="1">
      <alignment horizontal="right" vertical="center"/>
    </xf>
    <xf numFmtId="185" fontId="6" fillId="0" borderId="1" xfId="55" applyNumberFormat="1" applyFont="1" applyBorder="1" applyAlignment="1">
      <alignment horizontal="center" vertical="center"/>
    </xf>
    <xf numFmtId="0" fontId="6" fillId="0" borderId="1" xfId="55" applyFont="1" applyBorder="1" applyAlignment="1">
      <alignment horizontal="center" vertical="center" wrapText="1"/>
    </xf>
    <xf numFmtId="0" fontId="6" fillId="0" borderId="1" xfId="55" applyFont="1" applyBorder="1">
      <alignment vertical="center"/>
    </xf>
    <xf numFmtId="176" fontId="6" fillId="0" borderId="1" xfId="55" applyNumberFormat="1" applyFont="1" applyBorder="1">
      <alignment vertical="center"/>
    </xf>
    <xf numFmtId="0" fontId="6" fillId="0" borderId="8" xfId="55" applyFont="1" applyBorder="1" applyAlignment="1">
      <alignment vertical="center" wrapText="1"/>
    </xf>
    <xf numFmtId="0" fontId="40" fillId="0" borderId="0" xfId="61" applyFont="1">
      <alignment vertical="center"/>
    </xf>
    <xf numFmtId="0" fontId="41" fillId="0" borderId="0" xfId="55" applyFont="1">
      <alignment vertical="center"/>
    </xf>
    <xf numFmtId="0" fontId="6" fillId="0" borderId="11" xfId="55" applyFont="1" applyBorder="1" applyAlignment="1">
      <alignment vertical="center" wrapText="1"/>
    </xf>
    <xf numFmtId="176" fontId="6" fillId="0" borderId="25" xfId="55" applyNumberFormat="1" applyFont="1" applyBorder="1">
      <alignment vertical="center"/>
    </xf>
    <xf numFmtId="0" fontId="6" fillId="0" borderId="0" xfId="55" applyFont="1" applyAlignment="1">
      <alignment horizontal="left" vertical="center"/>
    </xf>
    <xf numFmtId="0" fontId="5" fillId="0" borderId="0" xfId="55" applyFont="1">
      <alignment vertical="center"/>
    </xf>
    <xf numFmtId="0" fontId="6" fillId="0" borderId="3" xfId="72" applyFont="1" applyBorder="1" applyAlignment="1">
      <alignment horizontal="center" vertical="center"/>
    </xf>
    <xf numFmtId="0" fontId="6" fillId="0" borderId="1" xfId="72" applyFont="1" applyBorder="1" applyAlignment="1">
      <alignment horizontal="center" vertical="center"/>
    </xf>
    <xf numFmtId="0" fontId="6" fillId="0" borderId="1" xfId="55" applyFont="1" applyBorder="1" applyAlignment="1">
      <alignment horizontal="center" vertical="center"/>
    </xf>
    <xf numFmtId="0" fontId="6" fillId="37" borderId="1" xfId="72" applyFont="1" applyFill="1" applyBorder="1" applyAlignment="1">
      <alignment horizontal="center" vertical="center"/>
    </xf>
    <xf numFmtId="0" fontId="43" fillId="0" borderId="0" xfId="72" applyFont="1" applyAlignment="1">
      <alignment horizontal="center" vertical="center"/>
    </xf>
    <xf numFmtId="0" fontId="4" fillId="0" borderId="0" xfId="72" applyFont="1" applyAlignment="1">
      <alignment horizontal="center" vertical="center"/>
    </xf>
    <xf numFmtId="0" fontId="44" fillId="0" borderId="0" xfId="55" applyFont="1" applyAlignment="1">
      <alignment horizontal="center" vertical="center"/>
    </xf>
    <xf numFmtId="0" fontId="44" fillId="0" borderId="0" xfId="72" applyFont="1" applyAlignment="1">
      <alignment horizontal="center" vertical="center"/>
    </xf>
    <xf numFmtId="0" fontId="44" fillId="0" borderId="0" xfId="55" applyFont="1">
      <alignment vertical="center"/>
    </xf>
    <xf numFmtId="0" fontId="43" fillId="0" borderId="0" xfId="55" applyFont="1">
      <alignment vertical="center"/>
    </xf>
    <xf numFmtId="0" fontId="43" fillId="0" borderId="0" xfId="55" applyFont="1" applyAlignment="1">
      <alignment horizontal="center" vertical="center"/>
    </xf>
    <xf numFmtId="0" fontId="6" fillId="0" borderId="0" xfId="55" applyFont="1" applyAlignment="1">
      <alignment vertical="center" textRotation="255" shrinkToFit="1"/>
    </xf>
    <xf numFmtId="0" fontId="6" fillId="0" borderId="1" xfId="55" applyFont="1" applyBorder="1" applyAlignment="1">
      <alignment vertical="center" textRotation="255" shrinkToFit="1"/>
    </xf>
    <xf numFmtId="176" fontId="6" fillId="0" borderId="1" xfId="55" applyNumberFormat="1" applyFont="1" applyBorder="1" applyAlignment="1">
      <alignment horizontal="center" vertical="center"/>
    </xf>
    <xf numFmtId="0" fontId="6" fillId="0" borderId="3" xfId="55" applyFont="1" applyBorder="1" applyAlignment="1">
      <alignment horizontal="left" vertical="center"/>
    </xf>
    <xf numFmtId="0" fontId="6" fillId="0" borderId="5" xfId="55" applyFont="1" applyBorder="1" applyAlignment="1">
      <alignment horizontal="left" vertical="center"/>
    </xf>
    <xf numFmtId="0" fontId="6" fillId="0" borderId="6" xfId="55" applyFont="1" applyBorder="1" applyAlignment="1">
      <alignment horizontal="left" vertical="center"/>
    </xf>
    <xf numFmtId="0" fontId="4" fillId="34" borderId="1" xfId="55" applyFont="1" applyFill="1" applyBorder="1" applyAlignment="1">
      <alignment horizontal="center" vertical="center" wrapText="1"/>
    </xf>
    <xf numFmtId="0" fontId="4" fillId="35" borderId="7" xfId="55" applyFont="1" applyFill="1" applyBorder="1" applyAlignment="1">
      <alignment horizontal="center" vertical="center"/>
    </xf>
    <xf numFmtId="0" fontId="4" fillId="0" borderId="7" xfId="55" applyFont="1" applyBorder="1" applyAlignment="1">
      <alignment horizontal="center" vertical="center"/>
    </xf>
    <xf numFmtId="0" fontId="4" fillId="33" borderId="1" xfId="55" applyFont="1" applyFill="1" applyBorder="1" applyAlignment="1">
      <alignment horizontal="center" vertical="center"/>
    </xf>
    <xf numFmtId="0" fontId="4" fillId="34" borderId="1" xfId="55" applyFont="1" applyFill="1" applyBorder="1" applyAlignment="1">
      <alignment horizontal="center" vertical="center"/>
    </xf>
    <xf numFmtId="0" fontId="32" fillId="36" borderId="1" xfId="61" applyFont="1" applyFill="1" applyBorder="1" applyAlignment="1">
      <alignment vertical="center"/>
    </xf>
    <xf numFmtId="0" fontId="4" fillId="0" borderId="3" xfId="55" applyFont="1" applyBorder="1" applyAlignment="1">
      <alignment vertical="center"/>
    </xf>
    <xf numFmtId="0" fontId="6" fillId="0" borderId="10" xfId="55" applyFont="1" applyBorder="1" applyAlignment="1">
      <alignment horizontal="center" vertical="center"/>
    </xf>
    <xf numFmtId="0" fontId="6" fillId="0" borderId="21" xfId="55" applyFont="1" applyBorder="1" applyAlignment="1">
      <alignment horizontal="center" vertical="center"/>
    </xf>
    <xf numFmtId="0" fontId="6" fillId="0" borderId="9" xfId="55" applyFont="1" applyBorder="1" applyAlignment="1">
      <alignment horizontal="center" vertical="center" wrapText="1"/>
    </xf>
    <xf numFmtId="0" fontId="6" fillId="0" borderId="0" xfId="55" applyFont="1" applyAlignment="1">
      <alignment horizontal="center" vertical="center" wrapText="1"/>
    </xf>
    <xf numFmtId="0" fontId="6" fillId="0" borderId="7" xfId="55" applyFont="1" applyBorder="1" applyAlignment="1">
      <alignment horizontal="center" vertical="center" wrapText="1"/>
    </xf>
    <xf numFmtId="0" fontId="6" fillId="0" borderId="1" xfId="55" applyFont="1" applyBorder="1" applyAlignment="1">
      <alignment horizontal="center" vertical="center"/>
    </xf>
    <xf numFmtId="0" fontId="6" fillId="0" borderId="3" xfId="55" applyFont="1" applyBorder="1" applyAlignment="1">
      <alignment horizontal="center" vertical="center"/>
    </xf>
    <xf numFmtId="49" fontId="6" fillId="0" borderId="1" xfId="55" applyNumberFormat="1" applyFont="1" applyBorder="1" applyAlignment="1">
      <alignment horizontal="center" vertical="center"/>
    </xf>
    <xf numFmtId="0" fontId="6" fillId="0" borderId="6" xfId="55" applyFont="1" applyBorder="1" applyAlignment="1">
      <alignment horizontal="center" vertical="center" wrapText="1"/>
    </xf>
    <xf numFmtId="0" fontId="4" fillId="33" borderId="1" xfId="55" applyFont="1" applyFill="1" applyBorder="1" applyAlignment="1">
      <alignment vertical="center"/>
    </xf>
    <xf numFmtId="0" fontId="38" fillId="0" borderId="21" xfId="55" applyFont="1" applyBorder="1" applyAlignment="1">
      <alignment horizontal="center" vertical="center" wrapText="1"/>
    </xf>
    <xf numFmtId="0" fontId="38" fillId="0" borderId="8" xfId="55" applyFont="1" applyBorder="1" applyAlignment="1">
      <alignment horizontal="center" vertical="center" wrapText="1"/>
    </xf>
    <xf numFmtId="0" fontId="6" fillId="0" borderId="1" xfId="55" applyFont="1" applyBorder="1" applyAlignment="1">
      <alignment horizontal="center" vertical="center" wrapText="1"/>
    </xf>
    <xf numFmtId="0" fontId="4" fillId="0" borderId="1" xfId="55" applyFont="1" applyBorder="1" applyAlignment="1">
      <alignment horizontal="center" vertical="center" wrapText="1"/>
    </xf>
    <xf numFmtId="0" fontId="6" fillId="0" borderId="5" xfId="55" applyFont="1" applyBorder="1" applyAlignment="1">
      <alignment horizontal="center" vertical="center"/>
    </xf>
    <xf numFmtId="0" fontId="4" fillId="0" borderId="1" xfId="55" applyFont="1" applyBorder="1" applyAlignment="1">
      <alignment vertical="center"/>
    </xf>
    <xf numFmtId="0" fontId="6" fillId="0" borderId="6" xfId="55" applyFont="1" applyBorder="1" applyAlignment="1">
      <alignment horizontal="center" vertical="center"/>
    </xf>
    <xf numFmtId="176" fontId="6" fillId="0" borderId="3" xfId="55" applyNumberFormat="1" applyFont="1" applyBorder="1" applyAlignment="1">
      <alignment horizontal="center" vertical="center" wrapText="1"/>
    </xf>
    <xf numFmtId="176" fontId="6" fillId="0" borderId="6" xfId="55" applyNumberFormat="1" applyFont="1" applyBorder="1" applyAlignment="1">
      <alignment horizontal="center" vertical="center" wrapText="1"/>
    </xf>
    <xf numFmtId="0" fontId="6" fillId="0" borderId="1" xfId="55" applyFont="1" applyBorder="1" applyAlignment="1">
      <alignment horizontal="left" vertical="center"/>
    </xf>
    <xf numFmtId="0" fontId="6" fillId="0" borderId="3" xfId="55" applyFont="1" applyBorder="1" applyAlignment="1">
      <alignment vertical="center"/>
    </xf>
    <xf numFmtId="0" fontId="6" fillId="0" borderId="5" xfId="55" applyFont="1" applyBorder="1" applyAlignment="1">
      <alignment vertical="center"/>
    </xf>
    <xf numFmtId="0" fontId="6" fillId="0" borderId="6" xfId="55" applyFont="1" applyBorder="1" applyAlignment="1">
      <alignment vertical="center"/>
    </xf>
    <xf numFmtId="185" fontId="6" fillId="0" borderId="1" xfId="55" applyNumberFormat="1" applyFont="1" applyBorder="1" applyAlignment="1">
      <alignment horizontal="center" vertical="center"/>
    </xf>
    <xf numFmtId="0" fontId="6" fillId="35" borderId="1" xfId="55" applyFont="1" applyFill="1" applyBorder="1" applyAlignment="1">
      <alignment horizontal="right" vertical="center"/>
    </xf>
    <xf numFmtId="0" fontId="6" fillId="0" borderId="1" xfId="55" applyFont="1" applyBorder="1" applyAlignment="1">
      <alignment vertical="center"/>
    </xf>
    <xf numFmtId="0" fontId="3" fillId="0" borderId="23" xfId="55" applyFont="1" applyBorder="1" applyAlignment="1">
      <alignment horizontal="center" vertical="center"/>
    </xf>
    <xf numFmtId="0" fontId="3" fillId="0" borderId="24" xfId="55" applyFont="1" applyBorder="1" applyAlignment="1">
      <alignment horizontal="center" vertical="center"/>
    </xf>
    <xf numFmtId="0" fontId="6" fillId="0" borderId="3" xfId="55" applyFont="1" applyBorder="1" applyAlignment="1">
      <alignment horizontal="left" vertical="center"/>
    </xf>
    <xf numFmtId="0" fontId="6" fillId="0" borderId="5" xfId="55" applyFont="1" applyBorder="1" applyAlignment="1">
      <alignment horizontal="left" vertical="center"/>
    </xf>
    <xf numFmtId="0" fontId="6" fillId="0" borderId="6" xfId="55" applyFont="1" applyBorder="1" applyAlignment="1">
      <alignment horizontal="left" vertical="center"/>
    </xf>
    <xf numFmtId="0" fontId="5" fillId="0" borderId="3" xfId="55" applyFont="1" applyBorder="1" applyAlignment="1">
      <alignment horizontal="center" vertical="center" wrapText="1"/>
    </xf>
    <xf numFmtId="0" fontId="5" fillId="0" borderId="6" xfId="55" applyFont="1" applyBorder="1" applyAlignment="1">
      <alignment horizontal="center" vertical="center" wrapText="1"/>
    </xf>
    <xf numFmtId="176" fontId="6" fillId="0" borderId="3" xfId="55" applyNumberFormat="1" applyFont="1" applyBorder="1" applyAlignment="1">
      <alignment horizontal="center" vertical="center"/>
    </xf>
    <xf numFmtId="176" fontId="6" fillId="0" borderId="5" xfId="55" applyNumberFormat="1" applyFont="1" applyBorder="1" applyAlignment="1">
      <alignment horizontal="center" vertical="center"/>
    </xf>
    <xf numFmtId="0" fontId="6" fillId="0" borderId="10" xfId="55" applyFont="1" applyBorder="1" applyAlignment="1">
      <alignment horizontal="left" vertical="center" wrapText="1"/>
    </xf>
    <xf numFmtId="0" fontId="6" fillId="0" borderId="3" xfId="72" applyFont="1" applyBorder="1" applyAlignment="1">
      <alignment horizontal="center" vertical="center" wrapText="1"/>
    </xf>
    <xf numFmtId="0" fontId="6" fillId="0" borderId="5" xfId="72" applyFont="1" applyBorder="1" applyAlignment="1">
      <alignment horizontal="center" vertical="center" wrapText="1"/>
    </xf>
    <xf numFmtId="0" fontId="6" fillId="0" borderId="6" xfId="72" applyFont="1" applyBorder="1" applyAlignment="1">
      <alignment horizontal="center" vertical="center" wrapText="1"/>
    </xf>
    <xf numFmtId="0" fontId="6" fillId="0" borderId="1" xfId="72" applyFont="1" applyBorder="1" applyAlignment="1">
      <alignment horizontal="center" vertical="center" wrapText="1"/>
    </xf>
    <xf numFmtId="0" fontId="6" fillId="0" borderId="1" xfId="72" applyFont="1" applyBorder="1" applyAlignment="1">
      <alignment horizontal="center" vertical="center"/>
    </xf>
    <xf numFmtId="0" fontId="6" fillId="0" borderId="3" xfId="72" applyFont="1" applyBorder="1" applyAlignment="1">
      <alignment horizontal="center" vertical="center"/>
    </xf>
    <xf numFmtId="0" fontId="6" fillId="0" borderId="5" xfId="72" applyFont="1" applyBorder="1" applyAlignment="1">
      <alignment horizontal="center" vertical="center"/>
    </xf>
    <xf numFmtId="0" fontId="6" fillId="0" borderId="6" xfId="72" applyFont="1" applyBorder="1" applyAlignment="1">
      <alignment horizontal="center" vertical="center"/>
    </xf>
    <xf numFmtId="0" fontId="6" fillId="0" borderId="1" xfId="55" applyFont="1" applyBorder="1" applyAlignment="1">
      <alignment horizontal="right" vertical="center"/>
    </xf>
    <xf numFmtId="176" fontId="42" fillId="0" borderId="1" xfId="61" applyNumberFormat="1" applyFont="1" applyBorder="1" applyAlignment="1">
      <alignment vertical="center"/>
    </xf>
    <xf numFmtId="0" fontId="6" fillId="37" borderId="3" xfId="72" applyFont="1" applyFill="1" applyBorder="1" applyAlignment="1">
      <alignment horizontal="center" vertical="center" wrapText="1"/>
    </xf>
    <xf numFmtId="0" fontId="6" fillId="37" borderId="6" xfId="72" applyFont="1" applyFill="1" applyBorder="1" applyAlignment="1">
      <alignment horizontal="center" vertical="center" wrapText="1"/>
    </xf>
    <xf numFmtId="0" fontId="6" fillId="0" borderId="10" xfId="55" applyFont="1" applyBorder="1" applyAlignment="1">
      <alignment horizontal="center" vertical="center" wrapText="1"/>
    </xf>
    <xf numFmtId="0" fontId="6" fillId="0" borderId="21" xfId="55" applyFont="1" applyBorder="1" applyAlignment="1">
      <alignment horizontal="center" vertical="center" wrapText="1"/>
    </xf>
    <xf numFmtId="0" fontId="6" fillId="0" borderId="8" xfId="55" applyFont="1" applyBorder="1" applyAlignment="1">
      <alignment horizontal="center" vertical="center" wrapText="1"/>
    </xf>
    <xf numFmtId="0" fontId="6" fillId="35" borderId="3" xfId="55" applyFont="1" applyFill="1" applyBorder="1" applyAlignment="1">
      <alignment horizontal="right" vertical="center"/>
    </xf>
    <xf numFmtId="0" fontId="6" fillId="35" borderId="5" xfId="55" applyFont="1" applyFill="1" applyBorder="1" applyAlignment="1">
      <alignment horizontal="right" vertical="center"/>
    </xf>
    <xf numFmtId="0" fontId="6" fillId="35" borderId="6" xfId="55" applyFont="1" applyFill="1" applyBorder="1" applyAlignment="1">
      <alignment horizontal="right" vertical="center"/>
    </xf>
    <xf numFmtId="176" fontId="6" fillId="0" borderId="2" xfId="55" applyNumberFormat="1" applyFont="1" applyBorder="1" applyAlignment="1">
      <alignment horizontal="center" vertical="center"/>
    </xf>
    <xf numFmtId="176" fontId="6" fillId="0" borderId="11" xfId="55" applyNumberFormat="1" applyFont="1" applyBorder="1" applyAlignment="1">
      <alignment horizontal="center" vertical="center"/>
    </xf>
    <xf numFmtId="176" fontId="42" fillId="0" borderId="1" xfId="61" quotePrefix="1" applyNumberFormat="1" applyFont="1" applyBorder="1" applyAlignment="1">
      <alignment vertical="center"/>
    </xf>
    <xf numFmtId="0" fontId="34" fillId="0" borderId="1" xfId="61" applyFont="1" applyBorder="1" applyAlignment="1">
      <alignment horizontal="right" vertical="center"/>
    </xf>
    <xf numFmtId="0" fontId="6" fillId="0" borderId="23" xfId="72" applyFont="1" applyBorder="1" applyAlignment="1">
      <alignment horizontal="center" vertical="center" wrapText="1"/>
    </xf>
    <xf numFmtId="0" fontId="6" fillId="0" borderId="26" xfId="72" applyFont="1" applyBorder="1" applyAlignment="1">
      <alignment horizontal="center" vertical="center" wrapText="1"/>
    </xf>
    <xf numFmtId="0" fontId="6" fillId="0" borderId="24" xfId="72" applyFont="1" applyBorder="1" applyAlignment="1">
      <alignment horizontal="center" vertical="center" wrapText="1"/>
    </xf>
    <xf numFmtId="0" fontId="6" fillId="0" borderId="4" xfId="55" applyFont="1" applyBorder="1" applyAlignment="1">
      <alignment horizontal="center" vertical="center"/>
    </xf>
    <xf numFmtId="0" fontId="6" fillId="0" borderId="4" xfId="55" applyFont="1" applyBorder="1" applyAlignment="1">
      <alignment horizontal="center" vertical="center" wrapText="1"/>
    </xf>
    <xf numFmtId="0" fontId="38" fillId="0" borderId="4" xfId="55" applyFont="1" applyBorder="1" applyAlignment="1">
      <alignment horizontal="center" vertical="center" wrapText="1"/>
    </xf>
    <xf numFmtId="176" fontId="6" fillId="0" borderId="2" xfId="55" applyNumberFormat="1" applyFont="1" applyBorder="1" applyAlignment="1">
      <alignment vertical="center"/>
    </xf>
    <xf numFmtId="176" fontId="6" fillId="0" borderId="11" xfId="55" applyNumberFormat="1" applyFont="1" applyBorder="1" applyAlignment="1">
      <alignment vertical="center"/>
    </xf>
    <xf numFmtId="0" fontId="6" fillId="37" borderId="1" xfId="55" applyFont="1" applyFill="1" applyBorder="1" applyAlignment="1">
      <alignment horizontal="right" vertical="center"/>
    </xf>
    <xf numFmtId="0" fontId="6" fillId="37" borderId="11" xfId="55" applyFont="1" applyFill="1" applyBorder="1" applyAlignment="1">
      <alignment horizontal="right" vertical="center"/>
    </xf>
  </cellXfs>
  <cellStyles count="7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パーセント 2 2" xfId="66" xr:uid="{79C78B68-F18E-4709-BF4E-3474F0988319}"/>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3000000}"/>
    <cellStyle name="桁区切り 2 2" xfId="70" xr:uid="{50A573CB-72B5-4A5C-BBAE-3E80911EC185}"/>
    <cellStyle name="桁区切り 2 3" xfId="71" xr:uid="{756A0D4E-F4D9-455D-8382-A40E8B74858A}"/>
    <cellStyle name="桁区切り 3" xfId="59" xr:uid="{4E2DF6F2-3AA3-40F0-B1FC-E8EE024C853A}"/>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1" xr:uid="{8EAA8C60-1866-4F56-9572-F0037719010C}"/>
    <cellStyle name="標準 12" xfId="57" xr:uid="{C91EF8F9-2913-4CA6-B383-A03473B8E0D1}"/>
    <cellStyle name="標準 15" xfId="64" xr:uid="{6D27A4B7-58CB-44FD-9CF6-FBA30E7935B2}"/>
    <cellStyle name="標準 2" xfId="43" xr:uid="{00000000-0005-0000-0000-00002D000000}"/>
    <cellStyle name="標準 2 2" xfId="44" xr:uid="{00000000-0005-0000-0000-00002E000000}"/>
    <cellStyle name="標準 2 2 2" xfId="63" xr:uid="{68DC9884-5100-4E5D-B418-E6FF799256B8}"/>
    <cellStyle name="標準 2 2 2 2" xfId="67" xr:uid="{8684806E-3267-44D0-98E5-5E057DD0E682}"/>
    <cellStyle name="標準 2 3" xfId="45" xr:uid="{00000000-0005-0000-0000-00002F000000}"/>
    <cellStyle name="標準 2 3 2" xfId="68" xr:uid="{19DBCEBD-1017-4613-9955-27144BE66999}"/>
    <cellStyle name="標準 2 4" xfId="72" xr:uid="{ABB1C1F5-51FB-4A08-A86E-A356500AE6C4}"/>
    <cellStyle name="標準 3" xfId="46" xr:uid="{00000000-0005-0000-0000-000030000000}"/>
    <cellStyle name="標準 3 2" xfId="47" xr:uid="{00000000-0005-0000-0000-000031000000}"/>
    <cellStyle name="標準 3 2 2" xfId="58" xr:uid="{4B82BBB0-5D8F-4C12-BF74-EDDB536E3419}"/>
    <cellStyle name="標準 4" xfId="48" xr:uid="{00000000-0005-0000-0000-000032000000}"/>
    <cellStyle name="標準 4 2" xfId="49" xr:uid="{00000000-0005-0000-0000-000033000000}"/>
    <cellStyle name="標準 4 2 2" xfId="69" xr:uid="{DCB4291C-324B-4C03-9A59-CADF7E46D265}"/>
    <cellStyle name="標準 4 3" xfId="60" xr:uid="{72019EED-1F18-4E42-A55C-C7C44CD5BD2E}"/>
    <cellStyle name="標準 4 4" xfId="65" xr:uid="{E82F7341-884F-4EB1-94D1-9679687C2537}"/>
    <cellStyle name="標準 5" xfId="50" xr:uid="{00000000-0005-0000-0000-000034000000}"/>
    <cellStyle name="標準 6" xfId="51" xr:uid="{00000000-0005-0000-0000-000035000000}"/>
    <cellStyle name="標準 6 2" xfId="62" xr:uid="{1C9710BF-AE4D-45C8-9398-C572C941A3EA}"/>
    <cellStyle name="標準 7" xfId="52" xr:uid="{00000000-0005-0000-0000-000036000000}"/>
    <cellStyle name="標準 8" xfId="53" xr:uid="{00000000-0005-0000-0000-000037000000}"/>
    <cellStyle name="標準 9" xfId="54" xr:uid="{00000000-0005-0000-0000-000038000000}"/>
    <cellStyle name="標準_③-２加算様式（就労）" xfId="55" xr:uid="{00000000-0005-0000-0000-000039000000}"/>
    <cellStyle name="良い" xfId="5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3"/>
  <sheetViews>
    <sheetView zoomScaleNormal="100" workbookViewId="0">
      <selection activeCell="A5" sqref="A5"/>
    </sheetView>
  </sheetViews>
  <sheetFormatPr defaultColWidth="9" defaultRowHeight="13.5" x14ac:dyDescent="0.15"/>
  <cols>
    <col min="1" max="1" width="36.75" style="6" bestFit="1" customWidth="1"/>
    <col min="2" max="16384" width="9" style="4"/>
  </cols>
  <sheetData>
    <row r="1" spans="1:3" x14ac:dyDescent="0.15">
      <c r="A1" s="4" t="s">
        <v>1</v>
      </c>
      <c r="C1" s="5"/>
    </row>
    <row r="2" spans="1:3" x14ac:dyDescent="0.15">
      <c r="A2" s="4" t="s">
        <v>2</v>
      </c>
    </row>
    <row r="3" spans="1:3" x14ac:dyDescent="0.15">
      <c r="A3" s="4" t="s">
        <v>3</v>
      </c>
    </row>
    <row r="4" spans="1:3" x14ac:dyDescent="0.15">
      <c r="A4" s="4" t="s">
        <v>4</v>
      </c>
    </row>
    <row r="5" spans="1:3" x14ac:dyDescent="0.15">
      <c r="A5" s="4" t="s">
        <v>5</v>
      </c>
    </row>
    <row r="6" spans="1:3" x14ac:dyDescent="0.15">
      <c r="A6" s="4" t="s">
        <v>6</v>
      </c>
    </row>
    <row r="7" spans="1:3" x14ac:dyDescent="0.15">
      <c r="A7" s="4" t="s">
        <v>7</v>
      </c>
    </row>
    <row r="8" spans="1:3" x14ac:dyDescent="0.15">
      <c r="A8" s="4" t="s">
        <v>8</v>
      </c>
    </row>
    <row r="9" spans="1:3" x14ac:dyDescent="0.15">
      <c r="A9" s="4" t="s">
        <v>9</v>
      </c>
    </row>
    <row r="10" spans="1:3" x14ac:dyDescent="0.15">
      <c r="A10" s="4" t="s">
        <v>10</v>
      </c>
    </row>
    <row r="11" spans="1:3" x14ac:dyDescent="0.15">
      <c r="A11" s="4" t="s">
        <v>11</v>
      </c>
    </row>
    <row r="12" spans="1:3" x14ac:dyDescent="0.15">
      <c r="A12" s="4" t="s">
        <v>12</v>
      </c>
    </row>
    <row r="13" spans="1:3" x14ac:dyDescent="0.15">
      <c r="A13" s="4" t="s">
        <v>13</v>
      </c>
    </row>
    <row r="14" spans="1:3" x14ac:dyDescent="0.15">
      <c r="A14" s="4" t="s">
        <v>14</v>
      </c>
    </row>
    <row r="15" spans="1:3" x14ac:dyDescent="0.15">
      <c r="A15" s="4" t="s">
        <v>15</v>
      </c>
    </row>
    <row r="16" spans="1:3" x14ac:dyDescent="0.15">
      <c r="A16" s="4" t="s">
        <v>16</v>
      </c>
    </row>
    <row r="17" spans="1:1" x14ac:dyDescent="0.15">
      <c r="A17" s="4" t="s">
        <v>17</v>
      </c>
    </row>
    <row r="18" spans="1:1" x14ac:dyDescent="0.15">
      <c r="A18" s="4" t="s">
        <v>18</v>
      </c>
    </row>
    <row r="19" spans="1:1" x14ac:dyDescent="0.15">
      <c r="A19" s="4" t="s">
        <v>19</v>
      </c>
    </row>
    <row r="20" spans="1:1" x14ac:dyDescent="0.15">
      <c r="A20" s="4" t="s">
        <v>20</v>
      </c>
    </row>
    <row r="21" spans="1:1" x14ac:dyDescent="0.15">
      <c r="A21" s="4" t="s">
        <v>21</v>
      </c>
    </row>
    <row r="22" spans="1:1" x14ac:dyDescent="0.15">
      <c r="A22" s="4" t="s">
        <v>22</v>
      </c>
    </row>
    <row r="23" spans="1:1" x14ac:dyDescent="0.15">
      <c r="A23" s="4" t="s">
        <v>23</v>
      </c>
    </row>
    <row r="24" spans="1:1" x14ac:dyDescent="0.15">
      <c r="A24" s="4" t="s">
        <v>24</v>
      </c>
    </row>
    <row r="25" spans="1:1" x14ac:dyDescent="0.15">
      <c r="A25" s="4" t="s">
        <v>25</v>
      </c>
    </row>
    <row r="26" spans="1:1" x14ac:dyDescent="0.15">
      <c r="A26" s="4" t="s">
        <v>26</v>
      </c>
    </row>
    <row r="27" spans="1:1" x14ac:dyDescent="0.15">
      <c r="A27" s="4" t="s">
        <v>27</v>
      </c>
    </row>
    <row r="28" spans="1:1" x14ac:dyDescent="0.15">
      <c r="A28" s="4" t="s">
        <v>28</v>
      </c>
    </row>
    <row r="29" spans="1:1" x14ac:dyDescent="0.15">
      <c r="A29" s="4" t="s">
        <v>29</v>
      </c>
    </row>
    <row r="30" spans="1:1" x14ac:dyDescent="0.15">
      <c r="A30" s="4" t="s">
        <v>30</v>
      </c>
    </row>
    <row r="31" spans="1:1" x14ac:dyDescent="0.15">
      <c r="A31" s="4" t="s">
        <v>31</v>
      </c>
    </row>
    <row r="32" spans="1:1" x14ac:dyDescent="0.15">
      <c r="A32" s="4" t="s">
        <v>32</v>
      </c>
    </row>
    <row r="33" spans="1:1" x14ac:dyDescent="0.15">
      <c r="A33" s="4" t="s">
        <v>33</v>
      </c>
    </row>
    <row r="34" spans="1:1" x14ac:dyDescent="0.15">
      <c r="A34" s="4" t="s">
        <v>34</v>
      </c>
    </row>
    <row r="35" spans="1:1" x14ac:dyDescent="0.15">
      <c r="A35" s="4" t="s">
        <v>35</v>
      </c>
    </row>
    <row r="36" spans="1:1" x14ac:dyDescent="0.15">
      <c r="A36" s="4" t="s">
        <v>36</v>
      </c>
    </row>
    <row r="37" spans="1:1" x14ac:dyDescent="0.15">
      <c r="A37" s="4" t="s">
        <v>37</v>
      </c>
    </row>
    <row r="38" spans="1:1" x14ac:dyDescent="0.15">
      <c r="A38" s="4" t="s">
        <v>38</v>
      </c>
    </row>
    <row r="39" spans="1:1" x14ac:dyDescent="0.15">
      <c r="A39" s="4" t="s">
        <v>39</v>
      </c>
    </row>
    <row r="40" spans="1:1" x14ac:dyDescent="0.15">
      <c r="A40" s="4" t="s">
        <v>40</v>
      </c>
    </row>
    <row r="41" spans="1:1" x14ac:dyDescent="0.15">
      <c r="A41" s="4" t="s">
        <v>41</v>
      </c>
    </row>
    <row r="42" spans="1:1" x14ac:dyDescent="0.15">
      <c r="A42" s="4" t="s">
        <v>42</v>
      </c>
    </row>
    <row r="43" spans="1:1" x14ac:dyDescent="0.15">
      <c r="A43" s="4" t="s">
        <v>43</v>
      </c>
    </row>
    <row r="44" spans="1:1" x14ac:dyDescent="0.15">
      <c r="A44" s="4" t="s">
        <v>44</v>
      </c>
    </row>
    <row r="45" spans="1:1" x14ac:dyDescent="0.15">
      <c r="A45" s="4" t="s">
        <v>45</v>
      </c>
    </row>
    <row r="46" spans="1:1" x14ac:dyDescent="0.15">
      <c r="A46" s="4" t="s">
        <v>46</v>
      </c>
    </row>
    <row r="47" spans="1:1" x14ac:dyDescent="0.15">
      <c r="A47" s="4" t="s">
        <v>47</v>
      </c>
    </row>
    <row r="48" spans="1:1" x14ac:dyDescent="0.15">
      <c r="A48" s="4" t="s">
        <v>48</v>
      </c>
    </row>
    <row r="49" spans="1:1" x14ac:dyDescent="0.15">
      <c r="A49" s="4" t="s">
        <v>49</v>
      </c>
    </row>
    <row r="50" spans="1:1" x14ac:dyDescent="0.15">
      <c r="A50" s="4" t="s">
        <v>50</v>
      </c>
    </row>
    <row r="51" spans="1:1" x14ac:dyDescent="0.15">
      <c r="A51" s="4" t="s">
        <v>51</v>
      </c>
    </row>
    <row r="52" spans="1:1" x14ac:dyDescent="0.15">
      <c r="A52" s="4" t="s">
        <v>52</v>
      </c>
    </row>
    <row r="53" spans="1:1" x14ac:dyDescent="0.15">
      <c r="A53" s="4" t="s">
        <v>53</v>
      </c>
    </row>
    <row r="54" spans="1:1" x14ac:dyDescent="0.15">
      <c r="A54" s="4" t="s">
        <v>54</v>
      </c>
    </row>
    <row r="55" spans="1:1" x14ac:dyDescent="0.15">
      <c r="A55" s="4" t="s">
        <v>55</v>
      </c>
    </row>
    <row r="56" spans="1:1" x14ac:dyDescent="0.15">
      <c r="A56" s="4" t="s">
        <v>56</v>
      </c>
    </row>
    <row r="57" spans="1:1" x14ac:dyDescent="0.15">
      <c r="A57" s="4" t="s">
        <v>57</v>
      </c>
    </row>
    <row r="58" spans="1:1" x14ac:dyDescent="0.15">
      <c r="A58" s="4" t="s">
        <v>58</v>
      </c>
    </row>
    <row r="59" spans="1:1" x14ac:dyDescent="0.15">
      <c r="A59" s="4" t="s">
        <v>59</v>
      </c>
    </row>
    <row r="60" spans="1:1" x14ac:dyDescent="0.15">
      <c r="A60" s="4" t="s">
        <v>60</v>
      </c>
    </row>
    <row r="61" spans="1:1" x14ac:dyDescent="0.15">
      <c r="A61" s="4" t="s">
        <v>61</v>
      </c>
    </row>
    <row r="62" spans="1:1" x14ac:dyDescent="0.15">
      <c r="A62" s="4" t="s">
        <v>62</v>
      </c>
    </row>
    <row r="63" spans="1:1" x14ac:dyDescent="0.15">
      <c r="A63" s="4" t="s">
        <v>63</v>
      </c>
    </row>
  </sheetData>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718BE-48C4-456E-A616-E4988E3BEB4A}">
  <dimension ref="A1:AQ90"/>
  <sheetViews>
    <sheetView showGridLines="0" tabSelected="1" view="pageBreakPreview" zoomScale="85" zoomScaleNormal="100" zoomScaleSheetLayoutView="85" workbookViewId="0">
      <selection activeCell="M2" sqref="M2:P2"/>
    </sheetView>
  </sheetViews>
  <sheetFormatPr defaultColWidth="9.125" defaultRowHeight="21" customHeight="1" x14ac:dyDescent="0.15"/>
  <cols>
    <col min="1" max="1" width="2.875" style="7" customWidth="1"/>
    <col min="2" max="2" width="20.75" style="1" customWidth="1"/>
    <col min="3" max="3" width="7.375" style="7" customWidth="1"/>
    <col min="4" max="5" width="8.5" style="7" customWidth="1"/>
    <col min="6" max="36" width="2.875" style="7" customWidth="1"/>
    <col min="37" max="37" width="7.375" style="7" customWidth="1"/>
    <col min="38" max="39" width="8.5" style="7" customWidth="1"/>
    <col min="40" max="40" width="6.25" style="7" customWidth="1"/>
    <col min="41" max="16384" width="9.125" style="7"/>
  </cols>
  <sheetData>
    <row r="1" spans="1:41" ht="24.95" customHeight="1" x14ac:dyDescent="0.15">
      <c r="A1" s="3" t="s">
        <v>71</v>
      </c>
      <c r="C1" s="11"/>
      <c r="D1" s="11"/>
      <c r="E1" s="11"/>
      <c r="F1" s="11"/>
      <c r="G1" s="11"/>
      <c r="H1" s="11"/>
      <c r="I1" s="11"/>
      <c r="J1" s="11"/>
      <c r="K1" s="11"/>
      <c r="L1" s="11"/>
      <c r="M1" s="11"/>
      <c r="N1" s="11"/>
      <c r="O1" s="11"/>
      <c r="P1" s="11"/>
      <c r="Q1" s="11"/>
      <c r="R1" s="11"/>
      <c r="S1" s="11"/>
      <c r="T1" s="11"/>
      <c r="U1" s="11"/>
      <c r="V1" s="11"/>
      <c r="W1" s="11"/>
      <c r="X1" s="2"/>
      <c r="Y1" s="2"/>
      <c r="Z1" s="12"/>
      <c r="AA1" s="12"/>
      <c r="AB1" s="12"/>
      <c r="AC1" s="12"/>
      <c r="AD1" s="13"/>
      <c r="AE1" s="13"/>
      <c r="AF1" s="13"/>
      <c r="AG1" s="13"/>
      <c r="AH1" s="13"/>
      <c r="AI1" s="14" t="s">
        <v>72</v>
      </c>
      <c r="AJ1" s="14"/>
      <c r="AK1" s="63" t="s">
        <v>73</v>
      </c>
      <c r="AL1" s="63"/>
      <c r="AM1" s="63"/>
      <c r="AN1" s="63"/>
    </row>
    <row r="2" spans="1:41" ht="18" customHeight="1" x14ac:dyDescent="0.15">
      <c r="A2" s="12"/>
      <c r="B2" s="15"/>
      <c r="C2" s="15"/>
      <c r="D2" s="15"/>
      <c r="E2" s="15"/>
      <c r="F2" s="15"/>
      <c r="G2" s="15"/>
      <c r="H2" s="15"/>
      <c r="I2" s="15"/>
      <c r="J2" s="15"/>
      <c r="K2" s="15"/>
      <c r="L2" s="15"/>
      <c r="M2" s="64">
        <v>2026</v>
      </c>
      <c r="N2" s="64"/>
      <c r="O2" s="64"/>
      <c r="P2" s="64"/>
      <c r="Q2" s="65" t="s">
        <v>64</v>
      </c>
      <c r="R2" s="65"/>
      <c r="S2" s="64">
        <v>4</v>
      </c>
      <c r="T2" s="64"/>
      <c r="U2" s="65" t="s">
        <v>67</v>
      </c>
      <c r="V2" s="65"/>
      <c r="W2" s="15"/>
      <c r="X2" s="15"/>
      <c r="Y2" s="15"/>
      <c r="Z2" s="12"/>
      <c r="AA2" s="12"/>
      <c r="AC2" s="14"/>
      <c r="AD2" s="15"/>
      <c r="AE2" s="15"/>
      <c r="AF2" s="15"/>
      <c r="AG2" s="15"/>
      <c r="AH2" s="15"/>
      <c r="AI2" s="14" t="s">
        <v>74</v>
      </c>
      <c r="AJ2" s="14"/>
      <c r="AK2" s="66"/>
      <c r="AL2" s="66"/>
      <c r="AM2" s="66"/>
      <c r="AN2" s="66"/>
    </row>
    <row r="3" spans="1:41" ht="18" customHeight="1" x14ac:dyDescent="0.15">
      <c r="A3" s="16"/>
      <c r="B3" s="16"/>
      <c r="C3" s="16"/>
      <c r="D3" s="16"/>
      <c r="E3" s="16"/>
      <c r="F3" s="16"/>
      <c r="G3" s="16"/>
      <c r="H3" s="16"/>
      <c r="I3" s="16"/>
      <c r="J3" s="16"/>
      <c r="K3" s="16"/>
      <c r="L3" s="16"/>
      <c r="M3" s="16"/>
      <c r="N3" s="16"/>
      <c r="O3" s="16"/>
      <c r="P3" s="16"/>
      <c r="Q3" s="16"/>
      <c r="R3" s="16"/>
      <c r="S3" s="16"/>
      <c r="T3" s="16"/>
      <c r="U3" s="16"/>
      <c r="V3" s="16"/>
      <c r="W3" s="16"/>
      <c r="Y3" s="17"/>
      <c r="Z3" s="17"/>
      <c r="AA3" s="17"/>
      <c r="AB3" s="12"/>
      <c r="AC3" s="17"/>
      <c r="AD3" s="17"/>
      <c r="AE3" s="17"/>
      <c r="AF3" s="17"/>
      <c r="AG3" s="17"/>
      <c r="AH3" s="17"/>
      <c r="AI3" s="18" t="s">
        <v>75</v>
      </c>
      <c r="AJ3" s="14"/>
      <c r="AK3" s="67" t="s">
        <v>76</v>
      </c>
      <c r="AL3" s="67"/>
      <c r="AM3" s="67"/>
      <c r="AN3" s="67"/>
      <c r="AO3" s="7" t="s">
        <v>175</v>
      </c>
    </row>
    <row r="4" spans="1:41" ht="18" customHeight="1" x14ac:dyDescent="0.15">
      <c r="A4" s="16"/>
      <c r="B4" s="16"/>
      <c r="C4" s="16"/>
      <c r="D4" s="16"/>
      <c r="E4" s="16"/>
      <c r="F4" s="16"/>
      <c r="G4" s="16"/>
      <c r="H4" s="16"/>
      <c r="I4" s="16"/>
      <c r="J4" s="16"/>
      <c r="K4" s="16"/>
      <c r="L4" s="16"/>
      <c r="M4" s="16"/>
      <c r="N4" s="16"/>
      <c r="O4" s="16"/>
      <c r="P4" s="16"/>
      <c r="Q4" s="16"/>
      <c r="R4" s="16"/>
      <c r="S4" s="16"/>
      <c r="T4" s="16"/>
      <c r="U4" s="16"/>
      <c r="V4" s="16"/>
      <c r="W4" s="16"/>
      <c r="Y4" s="17"/>
      <c r="Z4" s="17"/>
      <c r="AA4" s="17"/>
      <c r="AB4" s="12"/>
      <c r="AC4" s="17"/>
      <c r="AD4" s="17"/>
      <c r="AE4" s="17"/>
      <c r="AF4" s="17"/>
      <c r="AG4" s="17"/>
      <c r="AH4" s="17"/>
      <c r="AI4" s="18" t="s">
        <v>77</v>
      </c>
      <c r="AJ4" s="14"/>
      <c r="AK4" s="67"/>
      <c r="AL4" s="67"/>
      <c r="AM4" s="67"/>
      <c r="AN4" s="67"/>
      <c r="AO4" s="7" t="s">
        <v>176</v>
      </c>
    </row>
    <row r="5" spans="1:41" ht="18" customHeight="1" x14ac:dyDescent="0.15">
      <c r="A5" s="16"/>
      <c r="B5" s="16"/>
      <c r="C5" s="16"/>
      <c r="D5" s="16"/>
      <c r="E5" s="16"/>
      <c r="F5" s="16"/>
      <c r="G5" s="16"/>
      <c r="H5" s="16"/>
      <c r="I5" s="16"/>
      <c r="J5" s="16"/>
      <c r="K5" s="16"/>
      <c r="L5" s="16"/>
      <c r="M5" s="16"/>
      <c r="N5" s="16"/>
      <c r="O5" s="16"/>
      <c r="P5" s="16"/>
      <c r="Q5" s="16"/>
      <c r="R5" s="16"/>
      <c r="S5" s="16"/>
      <c r="U5" s="16"/>
      <c r="V5" s="16"/>
      <c r="W5" s="16"/>
      <c r="Y5" s="17"/>
      <c r="Z5" s="17"/>
      <c r="AA5" s="17"/>
      <c r="AB5" s="12"/>
      <c r="AC5" s="17"/>
      <c r="AD5" s="17"/>
      <c r="AE5" s="17"/>
      <c r="AF5" s="17"/>
      <c r="AG5" s="18" t="s">
        <v>78</v>
      </c>
      <c r="AH5" s="68">
        <v>40</v>
      </c>
      <c r="AI5" s="68"/>
      <c r="AJ5" s="68"/>
      <c r="AK5" s="17" t="s">
        <v>79</v>
      </c>
      <c r="AL5" s="19">
        <v>160</v>
      </c>
      <c r="AM5" s="17" t="s">
        <v>80</v>
      </c>
      <c r="AN5" s="12"/>
    </row>
    <row r="6" spans="1:41" ht="9.9499999999999993" customHeight="1" x14ac:dyDescent="0.15">
      <c r="A6" s="12"/>
      <c r="B6" s="20"/>
      <c r="C6" s="20"/>
      <c r="D6" s="20"/>
      <c r="E6" s="20"/>
      <c r="F6" s="20"/>
      <c r="G6" s="20"/>
      <c r="H6" s="20"/>
      <c r="I6" s="20"/>
      <c r="J6" s="20"/>
      <c r="K6" s="20"/>
      <c r="L6" s="20"/>
      <c r="M6" s="20"/>
      <c r="N6" s="20"/>
      <c r="O6" s="20"/>
      <c r="P6" s="20"/>
      <c r="Q6" s="20"/>
      <c r="R6" s="20"/>
      <c r="S6" s="20"/>
      <c r="T6" s="20"/>
      <c r="U6" s="20"/>
      <c r="V6" s="20"/>
      <c r="W6" s="20"/>
      <c r="X6" s="15"/>
      <c r="Y6" s="15"/>
      <c r="Z6" s="15"/>
      <c r="AA6" s="15"/>
      <c r="AB6" s="15"/>
      <c r="AC6" s="15"/>
      <c r="AD6" s="15"/>
      <c r="AE6" s="15"/>
      <c r="AF6" s="15"/>
      <c r="AG6" s="15"/>
      <c r="AH6" s="15"/>
      <c r="AI6" s="15"/>
      <c r="AJ6" s="15"/>
      <c r="AK6" s="15"/>
      <c r="AL6" s="15"/>
      <c r="AM6" s="12"/>
      <c r="AN6" s="12"/>
    </row>
    <row r="7" spans="1:41" ht="15" customHeight="1" x14ac:dyDescent="0.15">
      <c r="A7" s="69" t="s">
        <v>81</v>
      </c>
      <c r="B7" s="70" t="s">
        <v>82</v>
      </c>
      <c r="C7" s="72" t="s">
        <v>83</v>
      </c>
      <c r="D7" s="75" t="s">
        <v>84</v>
      </c>
      <c r="E7" s="76" t="s">
        <v>85</v>
      </c>
      <c r="F7" s="77" t="s">
        <v>86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8" t="s">
        <v>87</v>
      </c>
      <c r="AL7" s="82" t="s">
        <v>88</v>
      </c>
      <c r="AM7" s="83" t="s">
        <v>89</v>
      </c>
      <c r="AN7" s="83"/>
    </row>
    <row r="8" spans="1:41" ht="15" customHeight="1" x14ac:dyDescent="0.15">
      <c r="A8" s="69"/>
      <c r="B8" s="71"/>
      <c r="C8" s="73"/>
      <c r="D8" s="75"/>
      <c r="E8" s="76"/>
      <c r="F8" s="75" t="s">
        <v>90</v>
      </c>
      <c r="G8" s="75"/>
      <c r="H8" s="75"/>
      <c r="I8" s="75"/>
      <c r="J8" s="75"/>
      <c r="K8" s="75"/>
      <c r="L8" s="75"/>
      <c r="M8" s="75" t="s">
        <v>91</v>
      </c>
      <c r="N8" s="75"/>
      <c r="O8" s="75"/>
      <c r="P8" s="75"/>
      <c r="Q8" s="75"/>
      <c r="R8" s="75"/>
      <c r="S8" s="75"/>
      <c r="T8" s="75" t="s">
        <v>92</v>
      </c>
      <c r="U8" s="75"/>
      <c r="V8" s="75"/>
      <c r="W8" s="75"/>
      <c r="X8" s="75"/>
      <c r="Y8" s="75"/>
      <c r="Z8" s="75"/>
      <c r="AA8" s="75" t="s">
        <v>93</v>
      </c>
      <c r="AB8" s="75"/>
      <c r="AC8" s="75"/>
      <c r="AD8" s="75"/>
      <c r="AE8" s="75"/>
      <c r="AF8" s="75"/>
      <c r="AG8" s="75"/>
      <c r="AH8" s="75" t="s">
        <v>94</v>
      </c>
      <c r="AI8" s="75"/>
      <c r="AJ8" s="75"/>
      <c r="AK8" s="78"/>
      <c r="AL8" s="82"/>
      <c r="AM8" s="83"/>
      <c r="AN8" s="83"/>
    </row>
    <row r="9" spans="1:41" ht="15" customHeight="1" x14ac:dyDescent="0.15">
      <c r="A9" s="69"/>
      <c r="B9" s="80" t="s">
        <v>95</v>
      </c>
      <c r="C9" s="73"/>
      <c r="D9" s="75"/>
      <c r="E9" s="76"/>
      <c r="F9" s="21">
        <f>DATE($M$2,$S$2,1)</f>
        <v>46113</v>
      </c>
      <c r="G9" s="21">
        <f>DATE($M$2,$S$2,2)</f>
        <v>46114</v>
      </c>
      <c r="H9" s="21">
        <f>DATE($M$2,$S$2,3)</f>
        <v>46115</v>
      </c>
      <c r="I9" s="21">
        <f>DATE($M$2,$S$2,4)</f>
        <v>46116</v>
      </c>
      <c r="J9" s="21">
        <f>DATE($M$2,$S$2,5)</f>
        <v>46117</v>
      </c>
      <c r="K9" s="21">
        <f>DATE($M$2,$S$2,6)</f>
        <v>46118</v>
      </c>
      <c r="L9" s="21">
        <f>DATE($M$2,$S$2,7)</f>
        <v>46119</v>
      </c>
      <c r="M9" s="21">
        <f>DATE($M$2,$S$2,8)</f>
        <v>46120</v>
      </c>
      <c r="N9" s="21">
        <f>DATE($M$2,$S$2,9)</f>
        <v>46121</v>
      </c>
      <c r="O9" s="21">
        <f>DATE($M$2,$S$2,10)</f>
        <v>46122</v>
      </c>
      <c r="P9" s="21">
        <f>DATE($M$2,$S$2,11)</f>
        <v>46123</v>
      </c>
      <c r="Q9" s="21">
        <f>DATE($M$2,$S$2,12)</f>
        <v>46124</v>
      </c>
      <c r="R9" s="21">
        <f>DATE($M$2,$S$2,13)</f>
        <v>46125</v>
      </c>
      <c r="S9" s="21">
        <f>DATE($M$2,$S$2,14)</f>
        <v>46126</v>
      </c>
      <c r="T9" s="21">
        <f>DATE($M$2,$S$2,15)</f>
        <v>46127</v>
      </c>
      <c r="U9" s="21">
        <f>DATE($M$2,$S$2,16)</f>
        <v>46128</v>
      </c>
      <c r="V9" s="21">
        <f>DATE($M$2,$S$2,17)</f>
        <v>46129</v>
      </c>
      <c r="W9" s="21">
        <f>DATE($M$2,$S$2,18)</f>
        <v>46130</v>
      </c>
      <c r="X9" s="21">
        <f>DATE($M$2,$S$2,19)</f>
        <v>46131</v>
      </c>
      <c r="Y9" s="21">
        <f>DATE($M$2,$S$2,20)</f>
        <v>46132</v>
      </c>
      <c r="Z9" s="21">
        <f>DATE($M$2,$S$2,21)</f>
        <v>46133</v>
      </c>
      <c r="AA9" s="21">
        <f>DATE($M$2,$S$2,22)</f>
        <v>46134</v>
      </c>
      <c r="AB9" s="21">
        <f>DATE($M$2,$S$2,23)</f>
        <v>46135</v>
      </c>
      <c r="AC9" s="21">
        <f>DATE($M$2,$S$2,24)</f>
        <v>46136</v>
      </c>
      <c r="AD9" s="21">
        <f>DATE($M$2,$S$2,25)</f>
        <v>46137</v>
      </c>
      <c r="AE9" s="21">
        <f>DATE($M$2,$S$2,26)</f>
        <v>46138</v>
      </c>
      <c r="AF9" s="21">
        <f>DATE($M$2,$S$2,27)</f>
        <v>46139</v>
      </c>
      <c r="AG9" s="21">
        <f>DATE($M$2,$S$2,28)</f>
        <v>46140</v>
      </c>
      <c r="AH9" s="21">
        <f>IF(DAY(EOMONTH(F9,0))&lt;29,"",DATE($M$2,$S$2,29))</f>
        <v>46141</v>
      </c>
      <c r="AI9" s="21">
        <f>IF(DAY(EOMONTH(F9,0))&lt;30,"",DATE($M$2,$S$2,30))</f>
        <v>46142</v>
      </c>
      <c r="AJ9" s="21" t="str">
        <f>IF(DAY(EOMONTH(F9,0))&lt;31,"",DATE($M$2,$S$2,31))</f>
        <v/>
      </c>
      <c r="AK9" s="78"/>
      <c r="AL9" s="82"/>
      <c r="AM9" s="83"/>
      <c r="AN9" s="83"/>
    </row>
    <row r="10" spans="1:41" ht="15" customHeight="1" x14ac:dyDescent="0.15">
      <c r="A10" s="69"/>
      <c r="B10" s="81"/>
      <c r="C10" s="74"/>
      <c r="D10" s="75"/>
      <c r="E10" s="76"/>
      <c r="F10" s="22">
        <f>DATE($M$2,$S$2,1)</f>
        <v>46113</v>
      </c>
      <c r="G10" s="22">
        <f>DATE($M$2,$S$2,2)</f>
        <v>46114</v>
      </c>
      <c r="H10" s="22">
        <f>DATE($M$2,$S$2,3)</f>
        <v>46115</v>
      </c>
      <c r="I10" s="22">
        <f>DATE($M$2,$S$2,4)</f>
        <v>46116</v>
      </c>
      <c r="J10" s="22">
        <f>DATE($M$2,$S$2,5)</f>
        <v>46117</v>
      </c>
      <c r="K10" s="22">
        <f>DATE($M$2,$S$2,6)</f>
        <v>46118</v>
      </c>
      <c r="L10" s="22">
        <f>DATE($M$2,$S$2,7)</f>
        <v>46119</v>
      </c>
      <c r="M10" s="22">
        <f>DATE($M$2,$S$2,8)</f>
        <v>46120</v>
      </c>
      <c r="N10" s="22">
        <f>DATE($M$2,$S$2,9)</f>
        <v>46121</v>
      </c>
      <c r="O10" s="22">
        <f>DATE($M$2,$S$2,10)</f>
        <v>46122</v>
      </c>
      <c r="P10" s="22">
        <f>DATE($M$2,$S$2,11)</f>
        <v>46123</v>
      </c>
      <c r="Q10" s="22">
        <f>DATE($M$2,$S$2,12)</f>
        <v>46124</v>
      </c>
      <c r="R10" s="22">
        <f>DATE($M$2,$S$2,13)</f>
        <v>46125</v>
      </c>
      <c r="S10" s="22">
        <f>DATE($M$2,$S$2,14)</f>
        <v>46126</v>
      </c>
      <c r="T10" s="22">
        <f>DATE($M$2,$S$2,15)</f>
        <v>46127</v>
      </c>
      <c r="U10" s="22">
        <f>DATE($M$2,$S$2,16)</f>
        <v>46128</v>
      </c>
      <c r="V10" s="22">
        <f>DATE($M$2,$S$2,17)</f>
        <v>46129</v>
      </c>
      <c r="W10" s="22">
        <f>DATE($M$2,$S$2,18)</f>
        <v>46130</v>
      </c>
      <c r="X10" s="22">
        <f>DATE($M$2,$S$2,19)</f>
        <v>46131</v>
      </c>
      <c r="Y10" s="22">
        <f>DATE($M$2,$S$2,20)</f>
        <v>46132</v>
      </c>
      <c r="Z10" s="22">
        <f>DATE($M$2,$S$2,21)</f>
        <v>46133</v>
      </c>
      <c r="AA10" s="22">
        <f>DATE($M$2,$S$2,22)</f>
        <v>46134</v>
      </c>
      <c r="AB10" s="22">
        <f>DATE($M$2,$S$2,23)</f>
        <v>46135</v>
      </c>
      <c r="AC10" s="22">
        <f>DATE($M$2,$S$2,24)</f>
        <v>46136</v>
      </c>
      <c r="AD10" s="22">
        <f>DATE($M$2,$S$2,25)</f>
        <v>46137</v>
      </c>
      <c r="AE10" s="22">
        <f>DATE($M$2,$S$2,26)</f>
        <v>46138</v>
      </c>
      <c r="AF10" s="22">
        <f>DATE($M$2,$S$2,27)</f>
        <v>46139</v>
      </c>
      <c r="AG10" s="22">
        <f>DATE($M$2,$S$2,28)</f>
        <v>46140</v>
      </c>
      <c r="AH10" s="22">
        <f>IF(DAY(EOMONTH(F10,0))&lt;29,"",DATE($M$2,$S$2,29))</f>
        <v>46141</v>
      </c>
      <c r="AI10" s="22">
        <f>IF(DAY(EOMONTH(F10,0))&lt;30,"",DATE($M$2,$S$2,30))</f>
        <v>46142</v>
      </c>
      <c r="AJ10" s="22" t="str">
        <f>IF(DAY(EOMONTH(F10,0))&lt;31,"",DATE($M$2,$S$2,31))</f>
        <v/>
      </c>
      <c r="AK10" s="78"/>
      <c r="AL10" s="82"/>
      <c r="AM10" s="83"/>
      <c r="AN10" s="83"/>
    </row>
    <row r="11" spans="1:41" ht="18" customHeight="1" x14ac:dyDescent="0.15">
      <c r="A11" s="23">
        <v>1</v>
      </c>
      <c r="B11" s="24" t="s">
        <v>96</v>
      </c>
      <c r="C11" s="25" t="s">
        <v>97</v>
      </c>
      <c r="D11" s="26"/>
      <c r="E11" s="27" t="s">
        <v>97</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136"/>
      <c r="AI11" s="136"/>
      <c r="AJ11" s="136"/>
      <c r="AK11" s="29">
        <f>+SUM(F11:AJ11)</f>
        <v>0</v>
      </c>
      <c r="AL11" s="30">
        <f>IF($AK$3="４週",AK11/4,AK11/(DAY(EOMONTH($F$9,0))/7))</f>
        <v>0</v>
      </c>
      <c r="AM11" s="79"/>
      <c r="AN11" s="79"/>
    </row>
    <row r="12" spans="1:41" ht="18" customHeight="1" x14ac:dyDescent="0.15">
      <c r="A12" s="23">
        <v>2</v>
      </c>
      <c r="B12" s="24" t="s">
        <v>98</v>
      </c>
      <c r="C12" s="25" t="s">
        <v>99</v>
      </c>
      <c r="D12" s="26"/>
      <c r="E12" s="27" t="s">
        <v>99</v>
      </c>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136"/>
      <c r="AI12" s="136"/>
      <c r="AJ12" s="136"/>
      <c r="AK12" s="29">
        <f t="shared" ref="AK12:AK31" si="0">+SUM(F12:AJ12)</f>
        <v>0</v>
      </c>
      <c r="AL12" s="30">
        <f>IF($AK$3="４週",AK12/4,AK12/(DAY(EOMONTH($F$9,0))/7))</f>
        <v>0</v>
      </c>
      <c r="AM12" s="79"/>
      <c r="AN12" s="79"/>
    </row>
    <row r="13" spans="1:41" ht="18" customHeight="1" x14ac:dyDescent="0.15">
      <c r="A13" s="23">
        <v>3</v>
      </c>
      <c r="B13" s="31" t="s">
        <v>100</v>
      </c>
      <c r="C13" s="25" t="s">
        <v>101</v>
      </c>
      <c r="D13" s="26"/>
      <c r="E13" s="27" t="s">
        <v>101</v>
      </c>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136"/>
      <c r="AI13" s="136"/>
      <c r="AJ13" s="136"/>
      <c r="AK13" s="29">
        <f t="shared" si="0"/>
        <v>0</v>
      </c>
      <c r="AL13" s="30">
        <f>IF($AK$3="４週",AK13/4,AK13/(DAY(EOMONTH($F$9,0))/7))</f>
        <v>0</v>
      </c>
      <c r="AM13" s="79"/>
      <c r="AN13" s="79"/>
    </row>
    <row r="14" spans="1:41" ht="18" customHeight="1" x14ac:dyDescent="0.15">
      <c r="A14" s="23">
        <v>4</v>
      </c>
      <c r="B14" s="31" t="s">
        <v>102</v>
      </c>
      <c r="C14" s="25" t="s">
        <v>97</v>
      </c>
      <c r="D14" s="26"/>
      <c r="E14" s="27" t="s">
        <v>103</v>
      </c>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136"/>
      <c r="AI14" s="136"/>
      <c r="AJ14" s="136"/>
      <c r="AK14" s="29">
        <f t="shared" si="0"/>
        <v>0</v>
      </c>
      <c r="AL14" s="30">
        <f>IF($AK$3="４週",AK14/4,AK14/(DAY(EOMONTH($F$9,0))/7))</f>
        <v>0</v>
      </c>
      <c r="AM14" s="79"/>
      <c r="AN14" s="79"/>
    </row>
    <row r="15" spans="1:41" ht="18" customHeight="1" x14ac:dyDescent="0.15">
      <c r="A15" s="23">
        <v>5</v>
      </c>
      <c r="B15" s="31"/>
      <c r="C15" s="25"/>
      <c r="D15" s="26"/>
      <c r="E15" s="27"/>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136"/>
      <c r="AI15" s="136"/>
      <c r="AJ15" s="136"/>
      <c r="AK15" s="29">
        <f t="shared" si="0"/>
        <v>0</v>
      </c>
      <c r="AL15" s="30">
        <f t="shared" ref="AL15:AL30" si="1">IF($AK$3="４週",AK15/4,AK15/(DAY(EOMONTH($F$9,0))/7))</f>
        <v>0</v>
      </c>
      <c r="AM15" s="79"/>
      <c r="AN15" s="79"/>
    </row>
    <row r="16" spans="1:41" ht="18" customHeight="1" x14ac:dyDescent="0.15">
      <c r="A16" s="23">
        <v>6</v>
      </c>
      <c r="B16" s="31"/>
      <c r="C16" s="25"/>
      <c r="D16" s="26"/>
      <c r="E16" s="27"/>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136"/>
      <c r="AI16" s="136"/>
      <c r="AJ16" s="136"/>
      <c r="AK16" s="29">
        <f t="shared" si="0"/>
        <v>0</v>
      </c>
      <c r="AL16" s="30">
        <f t="shared" si="1"/>
        <v>0</v>
      </c>
      <c r="AM16" s="79"/>
      <c r="AN16" s="79"/>
    </row>
    <row r="17" spans="1:40" ht="18" customHeight="1" x14ac:dyDescent="0.15">
      <c r="A17" s="23">
        <v>7</v>
      </c>
      <c r="B17" s="31"/>
      <c r="C17" s="25"/>
      <c r="D17" s="26"/>
      <c r="E17" s="27"/>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136"/>
      <c r="AI17" s="136"/>
      <c r="AJ17" s="136"/>
      <c r="AK17" s="29">
        <f t="shared" si="0"/>
        <v>0</v>
      </c>
      <c r="AL17" s="30">
        <f t="shared" si="1"/>
        <v>0</v>
      </c>
      <c r="AM17" s="79"/>
      <c r="AN17" s="79"/>
    </row>
    <row r="18" spans="1:40" ht="18" customHeight="1" x14ac:dyDescent="0.15">
      <c r="A18" s="23">
        <v>8</v>
      </c>
      <c r="B18" s="31"/>
      <c r="C18" s="25"/>
      <c r="D18" s="26"/>
      <c r="E18" s="27"/>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136"/>
      <c r="AI18" s="136"/>
      <c r="AJ18" s="136"/>
      <c r="AK18" s="29">
        <f t="shared" si="0"/>
        <v>0</v>
      </c>
      <c r="AL18" s="30">
        <f t="shared" si="1"/>
        <v>0</v>
      </c>
      <c r="AM18" s="79"/>
      <c r="AN18" s="79"/>
    </row>
    <row r="19" spans="1:40" ht="18" customHeight="1" x14ac:dyDescent="0.15">
      <c r="A19" s="23">
        <v>9</v>
      </c>
      <c r="B19" s="31"/>
      <c r="C19" s="25"/>
      <c r="D19" s="26"/>
      <c r="E19" s="27"/>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136"/>
      <c r="AI19" s="136"/>
      <c r="AJ19" s="136"/>
      <c r="AK19" s="29">
        <f t="shared" si="0"/>
        <v>0</v>
      </c>
      <c r="AL19" s="30">
        <f t="shared" si="1"/>
        <v>0</v>
      </c>
      <c r="AM19" s="79"/>
      <c r="AN19" s="79"/>
    </row>
    <row r="20" spans="1:40" ht="18" customHeight="1" x14ac:dyDescent="0.15">
      <c r="A20" s="23">
        <v>10</v>
      </c>
      <c r="B20" s="31"/>
      <c r="C20" s="25"/>
      <c r="D20" s="26"/>
      <c r="E20" s="27"/>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136"/>
      <c r="AI20" s="136"/>
      <c r="AJ20" s="136"/>
      <c r="AK20" s="29">
        <f t="shared" si="0"/>
        <v>0</v>
      </c>
      <c r="AL20" s="30">
        <f t="shared" si="1"/>
        <v>0</v>
      </c>
      <c r="AM20" s="79"/>
      <c r="AN20" s="79"/>
    </row>
    <row r="21" spans="1:40" ht="18" customHeight="1" x14ac:dyDescent="0.15">
      <c r="A21" s="23">
        <v>11</v>
      </c>
      <c r="B21" s="31"/>
      <c r="C21" s="25"/>
      <c r="D21" s="26"/>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136"/>
      <c r="AI21" s="136"/>
      <c r="AJ21" s="136"/>
      <c r="AK21" s="29">
        <f t="shared" si="0"/>
        <v>0</v>
      </c>
      <c r="AL21" s="30">
        <f t="shared" si="1"/>
        <v>0</v>
      </c>
      <c r="AM21" s="79"/>
      <c r="AN21" s="79"/>
    </row>
    <row r="22" spans="1:40" ht="18" customHeight="1" x14ac:dyDescent="0.15">
      <c r="A22" s="23">
        <v>12</v>
      </c>
      <c r="B22" s="31"/>
      <c r="C22" s="25"/>
      <c r="D22" s="26"/>
      <c r="E22" s="27"/>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136"/>
      <c r="AI22" s="136"/>
      <c r="AJ22" s="136"/>
      <c r="AK22" s="29">
        <f t="shared" si="0"/>
        <v>0</v>
      </c>
      <c r="AL22" s="30">
        <f t="shared" si="1"/>
        <v>0</v>
      </c>
      <c r="AM22" s="79"/>
      <c r="AN22" s="79"/>
    </row>
    <row r="23" spans="1:40" ht="18" customHeight="1" x14ac:dyDescent="0.15">
      <c r="A23" s="23">
        <v>13</v>
      </c>
      <c r="B23" s="31"/>
      <c r="C23" s="25"/>
      <c r="D23" s="26"/>
      <c r="E23" s="27"/>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136"/>
      <c r="AI23" s="136"/>
      <c r="AJ23" s="136"/>
      <c r="AK23" s="29">
        <f t="shared" si="0"/>
        <v>0</v>
      </c>
      <c r="AL23" s="30">
        <f t="shared" si="1"/>
        <v>0</v>
      </c>
      <c r="AM23" s="79"/>
      <c r="AN23" s="79"/>
    </row>
    <row r="24" spans="1:40" ht="18" customHeight="1" x14ac:dyDescent="0.15">
      <c r="A24" s="23">
        <v>14</v>
      </c>
      <c r="B24" s="31"/>
      <c r="C24" s="25"/>
      <c r="D24" s="26"/>
      <c r="E24" s="27"/>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136"/>
      <c r="AI24" s="136"/>
      <c r="AJ24" s="136"/>
      <c r="AK24" s="29">
        <f t="shared" si="0"/>
        <v>0</v>
      </c>
      <c r="AL24" s="30">
        <f t="shared" si="1"/>
        <v>0</v>
      </c>
      <c r="AM24" s="79"/>
      <c r="AN24" s="79"/>
    </row>
    <row r="25" spans="1:40" ht="18" customHeight="1" x14ac:dyDescent="0.15">
      <c r="A25" s="23">
        <v>15</v>
      </c>
      <c r="B25" s="31"/>
      <c r="C25" s="25"/>
      <c r="D25" s="26"/>
      <c r="E25" s="2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136"/>
      <c r="AI25" s="136"/>
      <c r="AJ25" s="136"/>
      <c r="AK25" s="29">
        <f t="shared" si="0"/>
        <v>0</v>
      </c>
      <c r="AL25" s="30">
        <f t="shared" si="1"/>
        <v>0</v>
      </c>
      <c r="AM25" s="79"/>
      <c r="AN25" s="79"/>
    </row>
    <row r="26" spans="1:40" ht="18" customHeight="1" x14ac:dyDescent="0.15">
      <c r="A26" s="23">
        <v>16</v>
      </c>
      <c r="B26" s="31"/>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136"/>
      <c r="AI26" s="136"/>
      <c r="AJ26" s="136"/>
      <c r="AK26" s="29">
        <f t="shared" si="0"/>
        <v>0</v>
      </c>
      <c r="AL26" s="30">
        <f t="shared" si="1"/>
        <v>0</v>
      </c>
      <c r="AM26" s="79"/>
      <c r="AN26" s="79"/>
    </row>
    <row r="27" spans="1:40" ht="18" customHeight="1" x14ac:dyDescent="0.15">
      <c r="A27" s="23">
        <v>17</v>
      </c>
      <c r="B27" s="31"/>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136"/>
      <c r="AI27" s="136"/>
      <c r="AJ27" s="136"/>
      <c r="AK27" s="29">
        <f t="shared" si="0"/>
        <v>0</v>
      </c>
      <c r="AL27" s="30">
        <f t="shared" si="1"/>
        <v>0</v>
      </c>
      <c r="AM27" s="79"/>
      <c r="AN27" s="79"/>
    </row>
    <row r="28" spans="1:40" ht="18" customHeight="1" x14ac:dyDescent="0.15">
      <c r="A28" s="23">
        <v>18</v>
      </c>
      <c r="B28" s="31"/>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136"/>
      <c r="AI28" s="136"/>
      <c r="AJ28" s="136"/>
      <c r="AK28" s="29">
        <f t="shared" si="0"/>
        <v>0</v>
      </c>
      <c r="AL28" s="30">
        <f t="shared" si="1"/>
        <v>0</v>
      </c>
      <c r="AM28" s="79"/>
      <c r="AN28" s="79"/>
    </row>
    <row r="29" spans="1:40" ht="18" customHeight="1" x14ac:dyDescent="0.15">
      <c r="A29" s="23">
        <v>19</v>
      </c>
      <c r="B29" s="31"/>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136"/>
      <c r="AI29" s="136"/>
      <c r="AJ29" s="136"/>
      <c r="AK29" s="29">
        <f t="shared" si="0"/>
        <v>0</v>
      </c>
      <c r="AL29" s="30">
        <f t="shared" si="1"/>
        <v>0</v>
      </c>
      <c r="AM29" s="79"/>
      <c r="AN29" s="79"/>
    </row>
    <row r="30" spans="1:40" ht="18" customHeight="1" x14ac:dyDescent="0.15">
      <c r="A30" s="23">
        <v>20</v>
      </c>
      <c r="B30" s="31"/>
      <c r="C30" s="25"/>
      <c r="D30" s="26"/>
      <c r="E30" s="27"/>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136"/>
      <c r="AI30" s="136"/>
      <c r="AJ30" s="136"/>
      <c r="AK30" s="29">
        <f t="shared" si="0"/>
        <v>0</v>
      </c>
      <c r="AL30" s="30">
        <f t="shared" si="1"/>
        <v>0</v>
      </c>
      <c r="AM30" s="79"/>
      <c r="AN30" s="79"/>
    </row>
    <row r="31" spans="1:40" ht="18" customHeight="1" x14ac:dyDescent="0.15">
      <c r="A31" s="76" t="s">
        <v>66</v>
      </c>
      <c r="B31" s="84"/>
      <c r="C31" s="84"/>
      <c r="D31" s="84"/>
      <c r="E31" s="84"/>
      <c r="F31" s="32">
        <f t="shared" ref="F31:AJ31" si="2">+SUM(F11:F30)</f>
        <v>0</v>
      </c>
      <c r="G31" s="32">
        <f t="shared" si="2"/>
        <v>0</v>
      </c>
      <c r="H31" s="32">
        <f t="shared" si="2"/>
        <v>0</v>
      </c>
      <c r="I31" s="32">
        <f t="shared" si="2"/>
        <v>0</v>
      </c>
      <c r="J31" s="32">
        <f t="shared" si="2"/>
        <v>0</v>
      </c>
      <c r="K31" s="32">
        <f t="shared" si="2"/>
        <v>0</v>
      </c>
      <c r="L31" s="32">
        <f t="shared" si="2"/>
        <v>0</v>
      </c>
      <c r="M31" s="32">
        <f t="shared" si="2"/>
        <v>0</v>
      </c>
      <c r="N31" s="32">
        <f t="shared" si="2"/>
        <v>0</v>
      </c>
      <c r="O31" s="32">
        <f t="shared" si="2"/>
        <v>0</v>
      </c>
      <c r="P31" s="32">
        <f t="shared" si="2"/>
        <v>0</v>
      </c>
      <c r="Q31" s="32">
        <f t="shared" si="2"/>
        <v>0</v>
      </c>
      <c r="R31" s="32">
        <f t="shared" si="2"/>
        <v>0</v>
      </c>
      <c r="S31" s="32">
        <f t="shared" si="2"/>
        <v>0</v>
      </c>
      <c r="T31" s="32">
        <f t="shared" si="2"/>
        <v>0</v>
      </c>
      <c r="U31" s="32">
        <f t="shared" si="2"/>
        <v>0</v>
      </c>
      <c r="V31" s="32">
        <f t="shared" si="2"/>
        <v>0</v>
      </c>
      <c r="W31" s="32">
        <f t="shared" si="2"/>
        <v>0</v>
      </c>
      <c r="X31" s="32">
        <f t="shared" si="2"/>
        <v>0</v>
      </c>
      <c r="Y31" s="32">
        <f t="shared" si="2"/>
        <v>0</v>
      </c>
      <c r="Z31" s="32">
        <f t="shared" si="2"/>
        <v>0</v>
      </c>
      <c r="AA31" s="32">
        <f t="shared" si="2"/>
        <v>0</v>
      </c>
      <c r="AB31" s="32">
        <f t="shared" si="2"/>
        <v>0</v>
      </c>
      <c r="AC31" s="32">
        <f t="shared" si="2"/>
        <v>0</v>
      </c>
      <c r="AD31" s="32">
        <f t="shared" si="2"/>
        <v>0</v>
      </c>
      <c r="AE31" s="32">
        <f t="shared" si="2"/>
        <v>0</v>
      </c>
      <c r="AF31" s="32">
        <f t="shared" si="2"/>
        <v>0</v>
      </c>
      <c r="AG31" s="32">
        <f t="shared" si="2"/>
        <v>0</v>
      </c>
      <c r="AH31" s="136">
        <f t="shared" si="2"/>
        <v>0</v>
      </c>
      <c r="AI31" s="136">
        <f t="shared" si="2"/>
        <v>0</v>
      </c>
      <c r="AJ31" s="136">
        <f t="shared" si="2"/>
        <v>0</v>
      </c>
      <c r="AK31" s="29">
        <f t="shared" si="0"/>
        <v>0</v>
      </c>
      <c r="AL31" s="30">
        <f>IF($AK$3="４週",AK31/4,AK31/(DAY(EOMONTH($F$9,0))/7))</f>
        <v>0</v>
      </c>
      <c r="AM31" s="85"/>
      <c r="AN31" s="85"/>
    </row>
    <row r="32" spans="1:40" ht="18" customHeight="1" x14ac:dyDescent="0.15">
      <c r="A32" s="84" t="s">
        <v>104</v>
      </c>
      <c r="B32" s="84"/>
      <c r="C32" s="84"/>
      <c r="D32" s="84"/>
      <c r="E32" s="86"/>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137"/>
      <c r="AI32" s="137"/>
      <c r="AJ32" s="137"/>
      <c r="AK32" s="32"/>
      <c r="AL32" s="34"/>
      <c r="AM32" s="85"/>
      <c r="AN32" s="85"/>
    </row>
    <row r="33" spans="1:43" ht="15" customHeight="1" x14ac:dyDescent="0.15">
      <c r="A33" s="20"/>
      <c r="B33" s="20"/>
      <c r="C33" s="20"/>
      <c r="D33" s="20"/>
      <c r="E33" s="20"/>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20"/>
      <c r="AL33" s="20"/>
      <c r="AM33" s="12"/>
    </row>
    <row r="34" spans="1:43" ht="15" customHeight="1" x14ac:dyDescent="0.15">
      <c r="A34" s="20"/>
      <c r="B34" s="20"/>
      <c r="C34" s="20"/>
      <c r="D34" s="20"/>
      <c r="E34" s="20"/>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20"/>
      <c r="AL34" s="20"/>
      <c r="AM34" s="12"/>
    </row>
    <row r="35" spans="1:43" ht="21" customHeight="1" x14ac:dyDescent="0.15">
      <c r="A35" s="2" t="s">
        <v>105</v>
      </c>
      <c r="B35" s="20"/>
      <c r="C35" s="20"/>
      <c r="D35" s="20"/>
      <c r="E35" s="20"/>
      <c r="F35" s="20"/>
      <c r="G35" s="8"/>
      <c r="H35" s="8"/>
      <c r="I35" s="8"/>
      <c r="J35" s="8"/>
      <c r="K35" s="8"/>
      <c r="L35" s="8"/>
      <c r="M35" s="8"/>
      <c r="N35" s="8"/>
      <c r="O35" s="8"/>
      <c r="AM35" s="20"/>
      <c r="AN35" s="12"/>
    </row>
    <row r="36" spans="1:43" ht="24.95" customHeight="1" x14ac:dyDescent="0.15">
      <c r="A36" s="75"/>
      <c r="B36" s="75"/>
      <c r="C36" s="75"/>
      <c r="D36" s="35">
        <v>4</v>
      </c>
      <c r="E36" s="35">
        <v>5</v>
      </c>
      <c r="F36" s="93">
        <v>6</v>
      </c>
      <c r="G36" s="93"/>
      <c r="H36" s="93"/>
      <c r="I36" s="93">
        <v>7</v>
      </c>
      <c r="J36" s="93"/>
      <c r="K36" s="93"/>
      <c r="L36" s="93">
        <v>8</v>
      </c>
      <c r="M36" s="93"/>
      <c r="N36" s="93"/>
      <c r="O36" s="93">
        <v>9</v>
      </c>
      <c r="P36" s="93"/>
      <c r="Q36" s="93"/>
      <c r="R36" s="93">
        <v>10</v>
      </c>
      <c r="S36" s="93"/>
      <c r="T36" s="93"/>
      <c r="U36" s="93">
        <v>11</v>
      </c>
      <c r="V36" s="93"/>
      <c r="W36" s="93"/>
      <c r="X36" s="93">
        <v>12</v>
      </c>
      <c r="Y36" s="93"/>
      <c r="Z36" s="93"/>
      <c r="AA36" s="93">
        <v>1</v>
      </c>
      <c r="AB36" s="93"/>
      <c r="AC36" s="93"/>
      <c r="AD36" s="93">
        <v>2</v>
      </c>
      <c r="AE36" s="93"/>
      <c r="AF36" s="93"/>
      <c r="AG36" s="93">
        <v>3</v>
      </c>
      <c r="AH36" s="93"/>
      <c r="AI36" s="93"/>
      <c r="AJ36" s="75" t="s">
        <v>65</v>
      </c>
      <c r="AK36" s="75"/>
      <c r="AL36" s="36" t="s">
        <v>106</v>
      </c>
      <c r="AM36" s="87" t="s">
        <v>107</v>
      </c>
      <c r="AN36" s="88"/>
      <c r="AO36" s="9"/>
      <c r="AP36" s="9"/>
      <c r="AQ36" s="9"/>
    </row>
    <row r="37" spans="1:43" ht="21.95" customHeight="1" x14ac:dyDescent="0.15">
      <c r="A37" s="89" t="s">
        <v>108</v>
      </c>
      <c r="B37" s="89"/>
      <c r="C37" s="89"/>
      <c r="D37" s="37">
        <f>SUM(D38,D39,D40,D41,D43,D45)</f>
        <v>1840</v>
      </c>
      <c r="E37" s="37">
        <f>SUM(E38,E39,E40,E41,E43,E45)</f>
        <v>1726</v>
      </c>
      <c r="F37" s="90">
        <f>SUM(F38,F39,F40,F41,F43,F45)</f>
        <v>1840</v>
      </c>
      <c r="G37" s="91"/>
      <c r="H37" s="92"/>
      <c r="I37" s="90">
        <f>SUM(I38,I39,I40,I41,I43,I45)</f>
        <v>1932</v>
      </c>
      <c r="J37" s="91">
        <f t="shared" ref="J37:AI37" si="3">SUM(J38,J39,J40,J41,J43,J45)</f>
        <v>0</v>
      </c>
      <c r="K37" s="92">
        <f t="shared" si="3"/>
        <v>0</v>
      </c>
      <c r="L37" s="90">
        <f>SUM(L38,L39,L40,L41,L43,L45)</f>
        <v>1932</v>
      </c>
      <c r="M37" s="91"/>
      <c r="N37" s="92"/>
      <c r="O37" s="90">
        <f>SUM(O38,O39,O40,O41,O43,O45)</f>
        <v>1748</v>
      </c>
      <c r="P37" s="91"/>
      <c r="Q37" s="92"/>
      <c r="R37" s="90">
        <f>SUM(R38,R39,R40,R41,R43,R45)</f>
        <v>1840</v>
      </c>
      <c r="S37" s="91"/>
      <c r="T37" s="92"/>
      <c r="U37" s="90">
        <f>SUM(U38,U39,U40,U41,U43,U45)</f>
        <v>1840</v>
      </c>
      <c r="V37" s="91">
        <f t="shared" si="3"/>
        <v>0</v>
      </c>
      <c r="W37" s="92">
        <f t="shared" si="3"/>
        <v>0</v>
      </c>
      <c r="X37" s="90">
        <f>SUM(X38,X39,X40,X41,X43,X45)</f>
        <v>1748</v>
      </c>
      <c r="Y37" s="91">
        <f t="shared" si="3"/>
        <v>0</v>
      </c>
      <c r="Z37" s="92">
        <f t="shared" si="3"/>
        <v>0</v>
      </c>
      <c r="AA37" s="90">
        <f>SUM(AA38,AA39,AA40,AA41,AA43,AA45)</f>
        <v>1748</v>
      </c>
      <c r="AB37" s="91">
        <f t="shared" si="3"/>
        <v>0</v>
      </c>
      <c r="AC37" s="92">
        <f t="shared" si="3"/>
        <v>0</v>
      </c>
      <c r="AD37" s="90">
        <f>SUM(AD38,AD39,AD40,AD41,AD43,AD45)</f>
        <v>1748</v>
      </c>
      <c r="AE37" s="91">
        <f t="shared" si="3"/>
        <v>0</v>
      </c>
      <c r="AF37" s="92">
        <f t="shared" si="3"/>
        <v>0</v>
      </c>
      <c r="AG37" s="90">
        <f>SUM(AG38,AG39,AG40,AG41,AG43,AG45)</f>
        <v>1840</v>
      </c>
      <c r="AH37" s="91">
        <f t="shared" si="3"/>
        <v>0</v>
      </c>
      <c r="AI37" s="92">
        <f t="shared" si="3"/>
        <v>0</v>
      </c>
      <c r="AJ37" s="95">
        <f>SUM(D37:AI37)</f>
        <v>21782</v>
      </c>
      <c r="AK37" s="95"/>
      <c r="AL37" s="38">
        <f>ROUNDUP(AJ37/AJ47,1)</f>
        <v>92</v>
      </c>
      <c r="AM37" s="96"/>
      <c r="AN37" s="97"/>
      <c r="AO37" s="9"/>
      <c r="AP37" s="9"/>
      <c r="AQ37" s="9"/>
    </row>
    <row r="38" spans="1:43" ht="21.95" customHeight="1" x14ac:dyDescent="0.15">
      <c r="A38" s="98" t="s">
        <v>109</v>
      </c>
      <c r="B38" s="99"/>
      <c r="C38" s="100"/>
      <c r="D38" s="28">
        <v>50</v>
      </c>
      <c r="E38" s="28">
        <v>45</v>
      </c>
      <c r="F38" s="94">
        <v>50</v>
      </c>
      <c r="G38" s="94"/>
      <c r="H38" s="94"/>
      <c r="I38" s="94">
        <v>50</v>
      </c>
      <c r="J38" s="94"/>
      <c r="K38" s="94"/>
      <c r="L38" s="94">
        <v>50</v>
      </c>
      <c r="M38" s="94"/>
      <c r="N38" s="94"/>
      <c r="O38" s="94">
        <v>45</v>
      </c>
      <c r="P38" s="94"/>
      <c r="Q38" s="94"/>
      <c r="R38" s="94">
        <v>50</v>
      </c>
      <c r="S38" s="94"/>
      <c r="T38" s="94"/>
      <c r="U38" s="94">
        <v>50</v>
      </c>
      <c r="V38" s="94"/>
      <c r="W38" s="94"/>
      <c r="X38" s="94">
        <v>45</v>
      </c>
      <c r="Y38" s="94"/>
      <c r="Z38" s="94"/>
      <c r="AA38" s="94">
        <v>45</v>
      </c>
      <c r="AB38" s="94"/>
      <c r="AC38" s="94"/>
      <c r="AD38" s="94">
        <v>45</v>
      </c>
      <c r="AE38" s="94"/>
      <c r="AF38" s="94"/>
      <c r="AG38" s="94">
        <v>50</v>
      </c>
      <c r="AH38" s="94"/>
      <c r="AI38" s="94"/>
      <c r="AJ38" s="95">
        <f>SUM(D38:AI38)</f>
        <v>575</v>
      </c>
      <c r="AK38" s="95"/>
      <c r="AL38" s="38">
        <f t="shared" ref="AL38:AL46" si="4">ROUNDUP(AJ38/$AJ$47,1)</f>
        <v>2.5</v>
      </c>
      <c r="AM38" s="96"/>
      <c r="AN38" s="97"/>
      <c r="AO38" s="9"/>
      <c r="AP38" s="9"/>
      <c r="AQ38" s="9"/>
    </row>
    <row r="39" spans="1:43" ht="21.95" customHeight="1" x14ac:dyDescent="0.15">
      <c r="A39" s="98" t="s">
        <v>110</v>
      </c>
      <c r="B39" s="99"/>
      <c r="C39" s="100"/>
      <c r="D39" s="28">
        <v>50</v>
      </c>
      <c r="E39" s="28">
        <v>50</v>
      </c>
      <c r="F39" s="94">
        <v>50</v>
      </c>
      <c r="G39" s="94"/>
      <c r="H39" s="94"/>
      <c r="I39" s="94">
        <v>55</v>
      </c>
      <c r="J39" s="94"/>
      <c r="K39" s="94"/>
      <c r="L39" s="94">
        <v>55</v>
      </c>
      <c r="M39" s="94"/>
      <c r="N39" s="94"/>
      <c r="O39" s="94">
        <v>50</v>
      </c>
      <c r="P39" s="94"/>
      <c r="Q39" s="94"/>
      <c r="R39" s="94">
        <v>50</v>
      </c>
      <c r="S39" s="94"/>
      <c r="T39" s="94"/>
      <c r="U39" s="94">
        <v>50</v>
      </c>
      <c r="V39" s="94"/>
      <c r="W39" s="94"/>
      <c r="X39" s="94">
        <v>50</v>
      </c>
      <c r="Y39" s="94"/>
      <c r="Z39" s="94"/>
      <c r="AA39" s="94">
        <v>50</v>
      </c>
      <c r="AB39" s="94"/>
      <c r="AC39" s="94"/>
      <c r="AD39" s="94">
        <v>50</v>
      </c>
      <c r="AE39" s="94"/>
      <c r="AF39" s="94"/>
      <c r="AG39" s="94">
        <v>50</v>
      </c>
      <c r="AH39" s="94"/>
      <c r="AI39" s="94"/>
      <c r="AJ39" s="95">
        <f>SUM(D39:AI39)</f>
        <v>610</v>
      </c>
      <c r="AK39" s="95"/>
      <c r="AL39" s="38">
        <f t="shared" si="4"/>
        <v>2.6</v>
      </c>
      <c r="AM39" s="96"/>
      <c r="AN39" s="97"/>
      <c r="AO39" s="9"/>
      <c r="AP39" s="9"/>
      <c r="AQ39" s="9"/>
    </row>
    <row r="40" spans="1:43" ht="21.95" customHeight="1" x14ac:dyDescent="0.15">
      <c r="A40" s="98" t="s">
        <v>111</v>
      </c>
      <c r="B40" s="99"/>
      <c r="C40" s="100"/>
      <c r="D40" s="28">
        <v>100</v>
      </c>
      <c r="E40" s="28">
        <v>95</v>
      </c>
      <c r="F40" s="94">
        <v>100</v>
      </c>
      <c r="G40" s="94"/>
      <c r="H40" s="94"/>
      <c r="I40" s="94">
        <v>105</v>
      </c>
      <c r="J40" s="94"/>
      <c r="K40" s="94"/>
      <c r="L40" s="94">
        <v>105</v>
      </c>
      <c r="M40" s="94"/>
      <c r="N40" s="94"/>
      <c r="O40" s="94">
        <v>95</v>
      </c>
      <c r="P40" s="94"/>
      <c r="Q40" s="94"/>
      <c r="R40" s="94">
        <v>100</v>
      </c>
      <c r="S40" s="94"/>
      <c r="T40" s="94"/>
      <c r="U40" s="94">
        <v>100</v>
      </c>
      <c r="V40" s="94"/>
      <c r="W40" s="94"/>
      <c r="X40" s="94">
        <v>95</v>
      </c>
      <c r="Y40" s="94"/>
      <c r="Z40" s="94"/>
      <c r="AA40" s="94">
        <v>95</v>
      </c>
      <c r="AB40" s="94"/>
      <c r="AC40" s="94"/>
      <c r="AD40" s="94">
        <v>95</v>
      </c>
      <c r="AE40" s="94"/>
      <c r="AF40" s="94"/>
      <c r="AG40" s="94">
        <v>100</v>
      </c>
      <c r="AH40" s="94"/>
      <c r="AI40" s="94"/>
      <c r="AJ40" s="95">
        <f>SUM(D40:AI40)</f>
        <v>1185</v>
      </c>
      <c r="AK40" s="95"/>
      <c r="AL40" s="38">
        <f t="shared" si="4"/>
        <v>5</v>
      </c>
      <c r="AM40" s="96"/>
      <c r="AN40" s="97"/>
      <c r="AO40" s="9"/>
      <c r="AP40" s="9"/>
      <c r="AQ40" s="9"/>
    </row>
    <row r="41" spans="1:43" ht="21.95" customHeight="1" x14ac:dyDescent="0.15">
      <c r="A41" s="105" t="s">
        <v>112</v>
      </c>
      <c r="B41" s="99"/>
      <c r="C41" s="100"/>
      <c r="D41" s="28">
        <v>100</v>
      </c>
      <c r="E41" s="28">
        <v>95</v>
      </c>
      <c r="F41" s="94">
        <v>100</v>
      </c>
      <c r="G41" s="94"/>
      <c r="H41" s="94"/>
      <c r="I41" s="94">
        <v>105</v>
      </c>
      <c r="J41" s="94"/>
      <c r="K41" s="94"/>
      <c r="L41" s="94">
        <v>105</v>
      </c>
      <c r="M41" s="94"/>
      <c r="N41" s="94"/>
      <c r="O41" s="94">
        <v>95</v>
      </c>
      <c r="P41" s="94"/>
      <c r="Q41" s="94"/>
      <c r="R41" s="94">
        <v>100</v>
      </c>
      <c r="S41" s="94"/>
      <c r="T41" s="94"/>
      <c r="U41" s="94">
        <v>100</v>
      </c>
      <c r="V41" s="94"/>
      <c r="W41" s="94"/>
      <c r="X41" s="94">
        <v>95</v>
      </c>
      <c r="Y41" s="94"/>
      <c r="Z41" s="94"/>
      <c r="AA41" s="94">
        <v>95</v>
      </c>
      <c r="AB41" s="94"/>
      <c r="AC41" s="94"/>
      <c r="AD41" s="94">
        <v>95</v>
      </c>
      <c r="AE41" s="94"/>
      <c r="AF41" s="94"/>
      <c r="AG41" s="94">
        <v>100</v>
      </c>
      <c r="AH41" s="94"/>
      <c r="AI41" s="94"/>
      <c r="AJ41" s="95">
        <f t="shared" ref="AJ41:AJ45" si="5">SUM(D41:AI41)</f>
        <v>1185</v>
      </c>
      <c r="AK41" s="95"/>
      <c r="AL41" s="38">
        <f t="shared" si="4"/>
        <v>5</v>
      </c>
      <c r="AM41" s="96"/>
      <c r="AN41" s="97"/>
      <c r="AO41" s="9"/>
      <c r="AP41" s="9"/>
      <c r="AQ41" s="9"/>
    </row>
    <row r="42" spans="1:43" s="41" customFormat="1" ht="21.95" customHeight="1" x14ac:dyDescent="0.15">
      <c r="A42" s="39"/>
      <c r="B42" s="101" t="s">
        <v>113</v>
      </c>
      <c r="C42" s="102"/>
      <c r="D42" s="28">
        <v>100</v>
      </c>
      <c r="E42" s="28">
        <v>95</v>
      </c>
      <c r="F42" s="94">
        <v>100</v>
      </c>
      <c r="G42" s="94"/>
      <c r="H42" s="94"/>
      <c r="I42" s="94">
        <v>105</v>
      </c>
      <c r="J42" s="94"/>
      <c r="K42" s="94"/>
      <c r="L42" s="94">
        <v>105</v>
      </c>
      <c r="M42" s="94"/>
      <c r="N42" s="94"/>
      <c r="O42" s="94">
        <v>95</v>
      </c>
      <c r="P42" s="94"/>
      <c r="Q42" s="94"/>
      <c r="R42" s="94">
        <v>100</v>
      </c>
      <c r="S42" s="94"/>
      <c r="T42" s="94"/>
      <c r="U42" s="94">
        <v>100</v>
      </c>
      <c r="V42" s="94"/>
      <c r="W42" s="94"/>
      <c r="X42" s="94">
        <v>95</v>
      </c>
      <c r="Y42" s="94"/>
      <c r="Z42" s="94"/>
      <c r="AA42" s="94">
        <v>95</v>
      </c>
      <c r="AB42" s="94"/>
      <c r="AC42" s="94"/>
      <c r="AD42" s="94">
        <v>95</v>
      </c>
      <c r="AE42" s="94"/>
      <c r="AF42" s="94"/>
      <c r="AG42" s="94">
        <v>100</v>
      </c>
      <c r="AH42" s="94"/>
      <c r="AI42" s="94"/>
      <c r="AJ42" s="95">
        <f>SUM(D42:AI42)</f>
        <v>1185</v>
      </c>
      <c r="AK42" s="95"/>
      <c r="AL42" s="38">
        <f t="shared" si="4"/>
        <v>5</v>
      </c>
      <c r="AM42" s="103">
        <f>ROUNDUP($AJ$42/$AJ$47,1)</f>
        <v>5</v>
      </c>
      <c r="AN42" s="104"/>
      <c r="AO42" s="40"/>
      <c r="AP42" s="40"/>
      <c r="AQ42" s="40"/>
    </row>
    <row r="43" spans="1:43" ht="21.95" customHeight="1" x14ac:dyDescent="0.15">
      <c r="A43" s="105" t="s">
        <v>114</v>
      </c>
      <c r="B43" s="99"/>
      <c r="C43" s="100"/>
      <c r="D43" s="28">
        <v>140</v>
      </c>
      <c r="E43" s="28">
        <v>131</v>
      </c>
      <c r="F43" s="94">
        <v>140</v>
      </c>
      <c r="G43" s="94"/>
      <c r="H43" s="94"/>
      <c r="I43" s="94">
        <v>147</v>
      </c>
      <c r="J43" s="94"/>
      <c r="K43" s="94"/>
      <c r="L43" s="94">
        <v>147</v>
      </c>
      <c r="M43" s="94"/>
      <c r="N43" s="94"/>
      <c r="O43" s="94">
        <v>133</v>
      </c>
      <c r="P43" s="94"/>
      <c r="Q43" s="94"/>
      <c r="R43" s="94">
        <v>140</v>
      </c>
      <c r="S43" s="94"/>
      <c r="T43" s="94"/>
      <c r="U43" s="94">
        <v>140</v>
      </c>
      <c r="V43" s="94"/>
      <c r="W43" s="94"/>
      <c r="X43" s="94">
        <v>133</v>
      </c>
      <c r="Y43" s="94"/>
      <c r="Z43" s="94"/>
      <c r="AA43" s="94">
        <v>133</v>
      </c>
      <c r="AB43" s="94"/>
      <c r="AC43" s="94"/>
      <c r="AD43" s="94">
        <v>133</v>
      </c>
      <c r="AE43" s="94"/>
      <c r="AF43" s="94"/>
      <c r="AG43" s="94">
        <v>140</v>
      </c>
      <c r="AH43" s="94"/>
      <c r="AI43" s="94"/>
      <c r="AJ43" s="95">
        <f t="shared" si="5"/>
        <v>1657</v>
      </c>
      <c r="AK43" s="95"/>
      <c r="AL43" s="38">
        <f t="shared" si="4"/>
        <v>7</v>
      </c>
      <c r="AM43" s="96"/>
      <c r="AN43" s="97"/>
      <c r="AO43" s="9"/>
      <c r="AP43" s="9"/>
      <c r="AQ43" s="9"/>
    </row>
    <row r="44" spans="1:43" s="41" customFormat="1" ht="21.95" customHeight="1" x14ac:dyDescent="0.15">
      <c r="A44" s="42"/>
      <c r="B44" s="101" t="s">
        <v>115</v>
      </c>
      <c r="C44" s="102"/>
      <c r="D44" s="28">
        <v>140</v>
      </c>
      <c r="E44" s="28">
        <v>131</v>
      </c>
      <c r="F44" s="94">
        <v>140</v>
      </c>
      <c r="G44" s="94"/>
      <c r="H44" s="94"/>
      <c r="I44" s="94">
        <v>147</v>
      </c>
      <c r="J44" s="94"/>
      <c r="K44" s="94"/>
      <c r="L44" s="94">
        <v>147</v>
      </c>
      <c r="M44" s="94"/>
      <c r="N44" s="94"/>
      <c r="O44" s="94">
        <v>133</v>
      </c>
      <c r="P44" s="94"/>
      <c r="Q44" s="94"/>
      <c r="R44" s="94">
        <v>140</v>
      </c>
      <c r="S44" s="94"/>
      <c r="T44" s="94"/>
      <c r="U44" s="94">
        <v>140</v>
      </c>
      <c r="V44" s="94"/>
      <c r="W44" s="94"/>
      <c r="X44" s="94">
        <v>133</v>
      </c>
      <c r="Y44" s="94"/>
      <c r="Z44" s="94"/>
      <c r="AA44" s="94">
        <v>133</v>
      </c>
      <c r="AB44" s="94"/>
      <c r="AC44" s="94"/>
      <c r="AD44" s="94">
        <v>133</v>
      </c>
      <c r="AE44" s="94"/>
      <c r="AF44" s="94"/>
      <c r="AG44" s="94">
        <v>140</v>
      </c>
      <c r="AH44" s="94"/>
      <c r="AI44" s="94"/>
      <c r="AJ44" s="95">
        <f>SUM(D44:AI44)</f>
        <v>1657</v>
      </c>
      <c r="AK44" s="95"/>
      <c r="AL44" s="38">
        <f t="shared" si="4"/>
        <v>7</v>
      </c>
      <c r="AM44" s="103">
        <f>ROUNDUP($AJ$44/$AJ$47,1)</f>
        <v>7</v>
      </c>
      <c r="AN44" s="104"/>
      <c r="AO44" s="40"/>
      <c r="AP44" s="40"/>
      <c r="AQ44" s="40"/>
    </row>
    <row r="45" spans="1:43" ht="21.95" customHeight="1" x14ac:dyDescent="0.15">
      <c r="A45" s="105" t="s">
        <v>116</v>
      </c>
      <c r="B45" s="99"/>
      <c r="C45" s="100"/>
      <c r="D45" s="28">
        <v>1400</v>
      </c>
      <c r="E45" s="28">
        <v>1310</v>
      </c>
      <c r="F45" s="94">
        <v>1400</v>
      </c>
      <c r="G45" s="94"/>
      <c r="H45" s="94"/>
      <c r="I45" s="94">
        <v>1470</v>
      </c>
      <c r="J45" s="94"/>
      <c r="K45" s="94"/>
      <c r="L45" s="94">
        <v>1470</v>
      </c>
      <c r="M45" s="94"/>
      <c r="N45" s="94"/>
      <c r="O45" s="94">
        <v>1330</v>
      </c>
      <c r="P45" s="94"/>
      <c r="Q45" s="94"/>
      <c r="R45" s="94">
        <v>1400</v>
      </c>
      <c r="S45" s="94"/>
      <c r="T45" s="94"/>
      <c r="U45" s="94">
        <v>1400</v>
      </c>
      <c r="V45" s="94"/>
      <c r="W45" s="94"/>
      <c r="X45" s="94">
        <v>1330</v>
      </c>
      <c r="Y45" s="94"/>
      <c r="Z45" s="94"/>
      <c r="AA45" s="94">
        <v>1330</v>
      </c>
      <c r="AB45" s="94"/>
      <c r="AC45" s="94"/>
      <c r="AD45" s="94">
        <v>1330</v>
      </c>
      <c r="AE45" s="94"/>
      <c r="AF45" s="94"/>
      <c r="AG45" s="94">
        <v>1400</v>
      </c>
      <c r="AH45" s="94"/>
      <c r="AI45" s="94"/>
      <c r="AJ45" s="95">
        <f t="shared" si="5"/>
        <v>16570</v>
      </c>
      <c r="AK45" s="95"/>
      <c r="AL45" s="38">
        <f t="shared" si="4"/>
        <v>70</v>
      </c>
      <c r="AM45" s="96"/>
      <c r="AN45" s="97"/>
      <c r="AO45" s="9"/>
      <c r="AP45" s="9"/>
      <c r="AQ45" s="9"/>
    </row>
    <row r="46" spans="1:43" s="41" customFormat="1" ht="21.95" customHeight="1" x14ac:dyDescent="0.15">
      <c r="A46" s="39"/>
      <c r="B46" s="101" t="s">
        <v>113</v>
      </c>
      <c r="C46" s="102"/>
      <c r="D46" s="28">
        <v>1400</v>
      </c>
      <c r="E46" s="28">
        <v>1310</v>
      </c>
      <c r="F46" s="94">
        <v>1400</v>
      </c>
      <c r="G46" s="94"/>
      <c r="H46" s="94"/>
      <c r="I46" s="94">
        <v>1470</v>
      </c>
      <c r="J46" s="94"/>
      <c r="K46" s="94"/>
      <c r="L46" s="94">
        <v>1470</v>
      </c>
      <c r="M46" s="94"/>
      <c r="N46" s="94"/>
      <c r="O46" s="94">
        <v>1330</v>
      </c>
      <c r="P46" s="94"/>
      <c r="Q46" s="94"/>
      <c r="R46" s="94">
        <v>1400</v>
      </c>
      <c r="S46" s="94"/>
      <c r="T46" s="94"/>
      <c r="U46" s="94">
        <v>1400</v>
      </c>
      <c r="V46" s="94"/>
      <c r="W46" s="94"/>
      <c r="X46" s="94">
        <v>1330</v>
      </c>
      <c r="Y46" s="94"/>
      <c r="Z46" s="94"/>
      <c r="AA46" s="94">
        <v>1330</v>
      </c>
      <c r="AB46" s="94"/>
      <c r="AC46" s="94"/>
      <c r="AD46" s="94">
        <v>1330</v>
      </c>
      <c r="AE46" s="94"/>
      <c r="AF46" s="94"/>
      <c r="AG46" s="94">
        <v>1400</v>
      </c>
      <c r="AH46" s="94"/>
      <c r="AI46" s="94"/>
      <c r="AJ46" s="95">
        <f>SUM(D46:AI46)</f>
        <v>16570</v>
      </c>
      <c r="AK46" s="95"/>
      <c r="AL46" s="38">
        <f t="shared" si="4"/>
        <v>70</v>
      </c>
      <c r="AM46" s="103">
        <f>ROUNDUP($AJ$46/$AJ$47,1)</f>
        <v>70</v>
      </c>
      <c r="AN46" s="104"/>
      <c r="AO46" s="40"/>
      <c r="AP46" s="40"/>
      <c r="AQ46" s="40"/>
    </row>
    <row r="47" spans="1:43" ht="21.95" customHeight="1" x14ac:dyDescent="0.15">
      <c r="A47" s="89" t="s">
        <v>117</v>
      </c>
      <c r="B47" s="89"/>
      <c r="C47" s="89"/>
      <c r="D47" s="28">
        <v>20</v>
      </c>
      <c r="E47" s="28">
        <v>19</v>
      </c>
      <c r="F47" s="94">
        <v>20</v>
      </c>
      <c r="G47" s="94"/>
      <c r="H47" s="94"/>
      <c r="I47" s="94">
        <v>21</v>
      </c>
      <c r="J47" s="94"/>
      <c r="K47" s="94"/>
      <c r="L47" s="94">
        <v>21</v>
      </c>
      <c r="M47" s="94"/>
      <c r="N47" s="94"/>
      <c r="O47" s="94">
        <v>19</v>
      </c>
      <c r="P47" s="94"/>
      <c r="Q47" s="94"/>
      <c r="R47" s="94">
        <v>20</v>
      </c>
      <c r="S47" s="94"/>
      <c r="T47" s="94"/>
      <c r="U47" s="94">
        <v>20</v>
      </c>
      <c r="V47" s="94"/>
      <c r="W47" s="94"/>
      <c r="X47" s="94">
        <v>19</v>
      </c>
      <c r="Y47" s="94"/>
      <c r="Z47" s="94"/>
      <c r="AA47" s="94">
        <v>19</v>
      </c>
      <c r="AB47" s="94"/>
      <c r="AC47" s="94"/>
      <c r="AD47" s="94">
        <v>19</v>
      </c>
      <c r="AE47" s="94"/>
      <c r="AF47" s="94"/>
      <c r="AG47" s="94">
        <v>20</v>
      </c>
      <c r="AH47" s="94"/>
      <c r="AI47" s="94"/>
      <c r="AJ47" s="95">
        <f>+SUM(D47:AI47)</f>
        <v>237</v>
      </c>
      <c r="AK47" s="95"/>
      <c r="AL47" s="43"/>
      <c r="AM47" s="96"/>
      <c r="AN47" s="97"/>
      <c r="AO47" s="9"/>
      <c r="AP47" s="9"/>
      <c r="AQ47" s="9"/>
    </row>
    <row r="48" spans="1:43" ht="5.0999999999999996" customHeight="1" x14ac:dyDescent="0.15">
      <c r="A48" s="44"/>
      <c r="B48" s="44"/>
      <c r="C48" s="44"/>
      <c r="D48" s="9"/>
      <c r="E48" s="9"/>
      <c r="F48" s="9"/>
      <c r="G48" s="9"/>
      <c r="H48" s="9"/>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45"/>
      <c r="AK48" s="8"/>
      <c r="AL48" s="20"/>
      <c r="AM48" s="20"/>
      <c r="AN48" s="12"/>
    </row>
    <row r="49" spans="1:40" ht="18" customHeight="1" x14ac:dyDescent="0.15">
      <c r="A49" s="2" t="s">
        <v>118</v>
      </c>
      <c r="B49" s="8"/>
      <c r="D49" s="8"/>
      <c r="E49" s="8"/>
      <c r="F49" s="8"/>
      <c r="G49" s="8"/>
      <c r="H49" s="8"/>
      <c r="I49" s="8"/>
      <c r="J49" s="8"/>
      <c r="K49" s="8"/>
      <c r="L49" s="8"/>
      <c r="M49" s="8"/>
      <c r="N49" s="8"/>
      <c r="O49" s="8"/>
      <c r="P49" s="8"/>
      <c r="Q49" s="8"/>
      <c r="R49" s="8"/>
      <c r="S49" s="8"/>
      <c r="T49" s="8"/>
      <c r="U49" s="8"/>
      <c r="V49" s="8"/>
      <c r="W49" s="20"/>
      <c r="X49" s="8"/>
      <c r="Y49" s="8"/>
      <c r="Z49" s="8"/>
      <c r="AA49" s="8"/>
      <c r="AB49" s="8"/>
      <c r="AC49" s="8"/>
      <c r="AD49" s="8"/>
      <c r="AE49" s="8"/>
      <c r="AF49" s="8"/>
      <c r="AG49" s="8"/>
      <c r="AH49" s="8"/>
      <c r="AI49" s="8"/>
      <c r="AJ49" s="45"/>
      <c r="AK49" s="8"/>
      <c r="AL49" s="20"/>
      <c r="AM49" s="20"/>
      <c r="AN49" s="12"/>
    </row>
    <row r="50" spans="1:40" ht="45" customHeight="1" x14ac:dyDescent="0.15">
      <c r="A50" s="75" t="s">
        <v>119</v>
      </c>
      <c r="B50" s="75"/>
      <c r="C50" s="75" t="s">
        <v>98</v>
      </c>
      <c r="D50" s="75"/>
      <c r="E50" s="82" t="s">
        <v>100</v>
      </c>
      <c r="F50" s="82"/>
      <c r="G50" s="82"/>
      <c r="H50" s="82"/>
      <c r="I50" s="106" t="s">
        <v>120</v>
      </c>
      <c r="J50" s="107"/>
      <c r="K50" s="107"/>
      <c r="L50" s="107"/>
      <c r="M50" s="107"/>
      <c r="N50" s="108"/>
      <c r="O50" s="9"/>
      <c r="Q50" s="9"/>
      <c r="R50" s="9"/>
      <c r="S50" s="9"/>
      <c r="T50" s="9"/>
      <c r="U50" s="9"/>
      <c r="W50" s="20"/>
      <c r="X50" s="8"/>
      <c r="Y50" s="8"/>
      <c r="Z50" s="8"/>
      <c r="AA50" s="8"/>
      <c r="AB50" s="8"/>
      <c r="AC50" s="8"/>
      <c r="AD50" s="8"/>
      <c r="AE50" s="8"/>
      <c r="AF50" s="8"/>
      <c r="AG50" s="8"/>
      <c r="AH50" s="8"/>
      <c r="AI50" s="8"/>
      <c r="AJ50" s="45"/>
      <c r="AK50" s="8"/>
      <c r="AL50" s="20"/>
      <c r="AM50" s="20"/>
      <c r="AN50" s="12"/>
    </row>
    <row r="51" spans="1:40" ht="18" customHeight="1" x14ac:dyDescent="0.15">
      <c r="A51" s="82" t="s">
        <v>121</v>
      </c>
      <c r="B51" s="82"/>
      <c r="C51" s="114">
        <f>ROUNDDOWN(IF(AL37&lt;=30,1,1+ROUNDUP((AL37-30)/30,0)),1)</f>
        <v>4</v>
      </c>
      <c r="D51" s="114"/>
      <c r="E51" s="114">
        <f>ROUNDDOWN(AL37/6,1)</f>
        <v>15.3</v>
      </c>
      <c r="F51" s="114"/>
      <c r="G51" s="114"/>
      <c r="H51" s="114"/>
      <c r="I51" s="115">
        <f>ROUNDDOWN($AL$40/9,1)+ROUNDDOWN(($AL$41-$AM$42)/6,1)+ROUNDDOWN($AM$42/12,1)+ROUNDDOWN(($AL$43-$AM$44)/4,1)+ROUNDDOWN($AM$44/8,1)+ROUNDDOWN(($AL$45-$AM$46)/2.5,1)+ROUNDDOWN($AM$46/5,1)</f>
        <v>15.7</v>
      </c>
      <c r="J51" s="115"/>
      <c r="K51" s="115"/>
      <c r="L51" s="115"/>
      <c r="M51" s="115"/>
      <c r="N51" s="115"/>
      <c r="O51" s="9"/>
      <c r="Q51" s="9"/>
      <c r="R51" s="9"/>
      <c r="S51" s="9"/>
      <c r="T51" s="9"/>
      <c r="U51" s="9"/>
      <c r="W51" s="20"/>
      <c r="X51" s="8"/>
      <c r="Y51" s="8"/>
      <c r="Z51" s="8"/>
      <c r="AA51" s="8"/>
      <c r="AB51" s="8"/>
      <c r="AC51" s="8"/>
      <c r="AD51" s="8"/>
      <c r="AE51" s="8"/>
      <c r="AF51" s="8"/>
      <c r="AG51" s="8"/>
      <c r="AH51" s="8"/>
      <c r="AI51" s="8"/>
      <c r="AJ51" s="45"/>
      <c r="AK51" s="8"/>
      <c r="AL51" s="20"/>
      <c r="AM51" s="20"/>
      <c r="AN51" s="12"/>
    </row>
    <row r="52" spans="1:40" ht="5.0999999999999996" customHeight="1" x14ac:dyDescent="0.15">
      <c r="A52" s="44"/>
      <c r="B52" s="44"/>
      <c r="C52" s="44"/>
      <c r="D52" s="44"/>
      <c r="E52" s="44"/>
      <c r="F52" s="44"/>
      <c r="G52" s="44"/>
      <c r="H52" s="44"/>
      <c r="I52" s="44"/>
      <c r="J52" s="8"/>
      <c r="K52" s="8"/>
      <c r="L52" s="8"/>
      <c r="M52" s="45"/>
      <c r="N52" s="8"/>
      <c r="O52" s="8"/>
      <c r="P52" s="8"/>
      <c r="Q52" s="9"/>
      <c r="W52" s="20"/>
      <c r="X52" s="8"/>
      <c r="Y52" s="8"/>
      <c r="Z52" s="8"/>
      <c r="AA52" s="8"/>
      <c r="AB52" s="8"/>
      <c r="AC52" s="8"/>
      <c r="AD52" s="8"/>
      <c r="AE52" s="8"/>
      <c r="AF52" s="8"/>
      <c r="AG52" s="8"/>
      <c r="AH52" s="8"/>
      <c r="AI52" s="8"/>
      <c r="AJ52" s="45"/>
      <c r="AK52" s="8"/>
      <c r="AL52" s="20"/>
      <c r="AM52" s="20"/>
      <c r="AN52" s="12"/>
    </row>
    <row r="53" spans="1:40" ht="21" customHeight="1" x14ac:dyDescent="0.15">
      <c r="A53" s="2" t="s">
        <v>122</v>
      </c>
      <c r="B53" s="7"/>
      <c r="C53" s="15"/>
      <c r="D53" s="15"/>
      <c r="E53" s="15"/>
      <c r="F53" s="15"/>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5"/>
      <c r="AM53" s="15"/>
      <c r="AN53" s="12"/>
    </row>
    <row r="54" spans="1:40" ht="24.95" customHeight="1" x14ac:dyDescent="0.15">
      <c r="A54" s="12"/>
      <c r="B54" s="20"/>
      <c r="C54" s="106" t="s">
        <v>170</v>
      </c>
      <c r="D54" s="107"/>
      <c r="E54" s="109" t="s">
        <v>171</v>
      </c>
      <c r="F54" s="109"/>
      <c r="G54" s="109"/>
      <c r="H54" s="109"/>
      <c r="I54" s="106" t="s">
        <v>172</v>
      </c>
      <c r="J54" s="107"/>
      <c r="K54" s="107"/>
      <c r="L54" s="107"/>
      <c r="M54" s="107"/>
      <c r="N54" s="108"/>
      <c r="O54" s="106" t="s">
        <v>120</v>
      </c>
      <c r="P54" s="107"/>
      <c r="Q54" s="107"/>
      <c r="R54" s="107"/>
      <c r="S54" s="107"/>
      <c r="T54" s="108"/>
      <c r="U54" s="106" t="s">
        <v>0</v>
      </c>
      <c r="V54" s="107"/>
      <c r="W54" s="107"/>
      <c r="X54" s="107"/>
      <c r="Y54" s="107"/>
      <c r="Z54" s="108"/>
      <c r="AA54" s="106" t="s">
        <v>0</v>
      </c>
      <c r="AB54" s="107"/>
      <c r="AC54" s="107"/>
      <c r="AD54" s="107"/>
      <c r="AE54" s="107"/>
      <c r="AF54" s="108"/>
      <c r="AG54" s="109" t="s">
        <v>0</v>
      </c>
      <c r="AH54" s="109"/>
      <c r="AI54" s="109"/>
      <c r="AJ54" s="109"/>
      <c r="AK54" s="109"/>
      <c r="AL54" s="109" t="s">
        <v>0</v>
      </c>
      <c r="AM54" s="109"/>
      <c r="AN54" s="12"/>
    </row>
    <row r="55" spans="1:40" ht="18" customHeight="1" x14ac:dyDescent="0.15">
      <c r="A55" s="12"/>
      <c r="B55" s="20"/>
      <c r="C55" s="46" t="s">
        <v>123</v>
      </c>
      <c r="D55" s="46" t="s">
        <v>124</v>
      </c>
      <c r="E55" s="47" t="s">
        <v>123</v>
      </c>
      <c r="F55" s="110" t="s">
        <v>124</v>
      </c>
      <c r="G55" s="110"/>
      <c r="H55" s="110"/>
      <c r="I55" s="111" t="s">
        <v>123</v>
      </c>
      <c r="J55" s="112"/>
      <c r="K55" s="113"/>
      <c r="L55" s="111" t="s">
        <v>124</v>
      </c>
      <c r="M55" s="112"/>
      <c r="N55" s="113"/>
      <c r="O55" s="111" t="s">
        <v>123</v>
      </c>
      <c r="P55" s="112"/>
      <c r="Q55" s="113"/>
      <c r="R55" s="111" t="s">
        <v>124</v>
      </c>
      <c r="S55" s="112"/>
      <c r="T55" s="113"/>
      <c r="U55" s="111" t="s">
        <v>123</v>
      </c>
      <c r="V55" s="112"/>
      <c r="W55" s="113"/>
      <c r="X55" s="111" t="s">
        <v>124</v>
      </c>
      <c r="Y55" s="112"/>
      <c r="Z55" s="113"/>
      <c r="AA55" s="111" t="s">
        <v>123</v>
      </c>
      <c r="AB55" s="112"/>
      <c r="AC55" s="113"/>
      <c r="AD55" s="111" t="s">
        <v>124</v>
      </c>
      <c r="AE55" s="112"/>
      <c r="AF55" s="113"/>
      <c r="AG55" s="111" t="s">
        <v>123</v>
      </c>
      <c r="AH55" s="112"/>
      <c r="AI55" s="113"/>
      <c r="AJ55" s="111" t="s">
        <v>124</v>
      </c>
      <c r="AK55" s="113"/>
      <c r="AL55" s="47" t="s">
        <v>125</v>
      </c>
      <c r="AM55" s="47" t="s">
        <v>126</v>
      </c>
      <c r="AN55" s="12"/>
    </row>
    <row r="56" spans="1:40" ht="18" customHeight="1" x14ac:dyDescent="0.15">
      <c r="A56" s="12"/>
      <c r="B56" s="48" t="s">
        <v>69</v>
      </c>
      <c r="C56" s="47">
        <f>COUNTIFS($B$11:$B$30,C$54,$C$11:$C$30,"A",$E$11:$E$30,"*")</f>
        <v>1</v>
      </c>
      <c r="D56" s="47">
        <f>COUNTIFS($B$11:$B$30,C$54,$C$11:$C$30,"B",$E$11:$E$30,"*")</f>
        <v>0</v>
      </c>
      <c r="E56" s="47">
        <f>COUNTIFS($B$11:$B$30,E$54,$C$11:$C$30,"A",$E$11:$E$30,"*")</f>
        <v>0</v>
      </c>
      <c r="F56" s="111">
        <f>COUNTIFS($B$11:$B$30,E$54,$C$11:$C$30,"B",$E$11:$E$30,"*")</f>
        <v>1</v>
      </c>
      <c r="G56" s="112"/>
      <c r="H56" s="113"/>
      <c r="I56" s="111">
        <f>COUNTIFS($B$11:$B$30,I$54,$C$11:$C$30,"A",$E$11:$E$30,"*")</f>
        <v>0</v>
      </c>
      <c r="J56" s="112"/>
      <c r="K56" s="113"/>
      <c r="L56" s="111">
        <f>COUNTIFS($B$11:$B$30,I$54,$C$11:$C$30,"B",$E$11:$E$30,"*")</f>
        <v>0</v>
      </c>
      <c r="M56" s="112"/>
      <c r="N56" s="113"/>
      <c r="O56" s="111">
        <f>COUNTIFS($B$11:$B$30,O$54,$C$11:$C$30,"A",$E$11:$E$30,"*")</f>
        <v>1</v>
      </c>
      <c r="P56" s="112"/>
      <c r="Q56" s="113"/>
      <c r="R56" s="111">
        <f>COUNTIFS($B$11:$B$30,O$54,$C$11:$C$30,"B",$E$11:$E$30,"*")</f>
        <v>0</v>
      </c>
      <c r="S56" s="112"/>
      <c r="T56" s="113"/>
      <c r="U56" s="111">
        <f>COUNTIFS($B$11:$B$30,U$54,$C$11:$C$30,"A",$E$11:$E$30,"*")</f>
        <v>0</v>
      </c>
      <c r="V56" s="112"/>
      <c r="W56" s="113"/>
      <c r="X56" s="111">
        <f>COUNTIFS($B$11:$B$30,U$54,$C$11:$C$30,"B",$E$11:$E$30,"*")</f>
        <v>0</v>
      </c>
      <c r="Y56" s="112"/>
      <c r="Z56" s="113"/>
      <c r="AA56" s="111">
        <f>COUNTIFS($B$11:$B$30,AA$54,$C$11:$C$30,"A",$E$11:$E$30,"*")</f>
        <v>0</v>
      </c>
      <c r="AB56" s="112"/>
      <c r="AC56" s="113"/>
      <c r="AD56" s="111">
        <f>COUNTIFS($B$11:$B$30,AA$54,$C$11:$C$30,"B",$E$11:$E$30,"*")</f>
        <v>0</v>
      </c>
      <c r="AE56" s="112"/>
      <c r="AF56" s="113"/>
      <c r="AG56" s="111">
        <f>COUNTIFS($B$11:$B$30,AG$54,$C$11:$C$30,"A",$E$11:$E$30,"*")</f>
        <v>0</v>
      </c>
      <c r="AH56" s="112"/>
      <c r="AI56" s="113"/>
      <c r="AJ56" s="111">
        <f>COUNTIFS($B$11:$B$30,AG$54,$C$11:$C$30,"B",$E$11:$E$30,"*")</f>
        <v>0</v>
      </c>
      <c r="AK56" s="113"/>
      <c r="AL56" s="47">
        <f>COUNTIFS($B$11:$B$30,AL$54,$C$11:$C$30,"A",$E$11:$E$30,"*")</f>
        <v>0</v>
      </c>
      <c r="AM56" s="47">
        <f>COUNTIFS($B$11:$B$30,AL$54,$C$11:$C$30,"B",$E$11:$E$30,"*")</f>
        <v>0</v>
      </c>
      <c r="AN56" s="12"/>
    </row>
    <row r="57" spans="1:40" ht="18" customHeight="1" x14ac:dyDescent="0.15">
      <c r="A57" s="12"/>
      <c r="B57" s="36" t="s">
        <v>70</v>
      </c>
      <c r="C57" s="49"/>
      <c r="D57" s="49"/>
      <c r="E57" s="47">
        <f>COUNTIFS($B$11:$B$30,E$54,$C$11:$C$30,"C",$E$11:$E$30,"*")</f>
        <v>0</v>
      </c>
      <c r="F57" s="111">
        <f>COUNTIFS($B$11:$B$30,E$54,$C$11:$C$30,"D",$E$11:$E$30,"*")</f>
        <v>0</v>
      </c>
      <c r="G57" s="112"/>
      <c r="H57" s="113"/>
      <c r="I57" s="111">
        <f>COUNTIFS($B$11:$B$30,I$54,$C$11:$C$30,"C",$E$11:$E$30,"*")</f>
        <v>1</v>
      </c>
      <c r="J57" s="112"/>
      <c r="K57" s="113"/>
      <c r="L57" s="111">
        <f>COUNTIFS($B$11:$B$30,I$54,$C$11:$C$30,"D",$E$11:$E$30,"*")</f>
        <v>0</v>
      </c>
      <c r="M57" s="112"/>
      <c r="N57" s="113"/>
      <c r="O57" s="111">
        <f>COUNTIFS($B$11:$B$30,O$54,$C$11:$C$30,"C",$E$11:$E$30,"*")</f>
        <v>0</v>
      </c>
      <c r="P57" s="112"/>
      <c r="Q57" s="113"/>
      <c r="R57" s="111">
        <f>COUNTIFS($B$11:$B$30,O$54,$C$11:$C$30,"D",$E$11:$E$30,"*")</f>
        <v>0</v>
      </c>
      <c r="S57" s="112"/>
      <c r="T57" s="113"/>
      <c r="U57" s="111">
        <f>COUNTIFS($B$11:$B$30,U$54,$C$11:$C$30,"C",$E$11:$E$30,"*")</f>
        <v>0</v>
      </c>
      <c r="V57" s="112"/>
      <c r="W57" s="113"/>
      <c r="X57" s="111">
        <f>COUNTIFS($B$11:$B$30,U$54,$C$11:$C$30,"D",$E$11:$E$30,"*")</f>
        <v>0</v>
      </c>
      <c r="Y57" s="112"/>
      <c r="Z57" s="113"/>
      <c r="AA57" s="111">
        <f>COUNTIFS($B$11:$B$30,AA$54,$C$11:$C$30,"C",$E$11:$E$30,"*")</f>
        <v>0</v>
      </c>
      <c r="AB57" s="112"/>
      <c r="AC57" s="113"/>
      <c r="AD57" s="111">
        <f>COUNTIFS($B$11:$B$30,AA$54,$C$11:$C$30,"D",$E$11:$E$30,"*")</f>
        <v>0</v>
      </c>
      <c r="AE57" s="112"/>
      <c r="AF57" s="113"/>
      <c r="AG57" s="111">
        <f>COUNTIFS($B$11:$B$30,AG$54,$C$11:$C$30,"C",$E$11:$E$30,"*")</f>
        <v>0</v>
      </c>
      <c r="AH57" s="112"/>
      <c r="AI57" s="113"/>
      <c r="AJ57" s="111">
        <f>COUNTIFS($B$11:$B$30,AG$54,$C$11:$C$30,"D",$E$11:$E$30,"*")</f>
        <v>0</v>
      </c>
      <c r="AK57" s="113"/>
      <c r="AL57" s="47">
        <f>COUNTIFS($B$11:$B$30,AL$54,$C$11:$C$30,"C",$E$11:$E$30,"*")</f>
        <v>0</v>
      </c>
      <c r="AM57" s="47">
        <f>COUNTIFS($B$11:$B$30,AL$54,$C$11:$C$30,"D",$E$11:$E$30,"*")</f>
        <v>0</v>
      </c>
      <c r="AN57" s="12"/>
    </row>
    <row r="58" spans="1:40" ht="24.95" customHeight="1" x14ac:dyDescent="0.15">
      <c r="A58" s="12"/>
      <c r="B58" s="36" t="s">
        <v>127</v>
      </c>
      <c r="C58" s="116"/>
      <c r="D58" s="117"/>
      <c r="E58" s="106">
        <f>IF($AK$3="４週",SUMIFS($AK$11:$AK$30,$B$11:$B$30,E54)/4/$AH$5,IF($AK$3="歴月",SUMIFS($AK$11:$AK$30,$B$11:$B$30,E54)/$AL$5,"記載する期間を選択してください"))</f>
        <v>0</v>
      </c>
      <c r="F58" s="107"/>
      <c r="G58" s="107"/>
      <c r="H58" s="108"/>
      <c r="I58" s="106">
        <f>IF($AK$3="４週",SUMIFS($AK$11:$AK$30,$B$11:$B$30,I54)/4/$AH$5,IF($AK$3="歴月",SUMIFS($AK$11:$AK$30,$B$11:$B$30,I54)/$AL$5,"記載する期間を選択してください"))</f>
        <v>0</v>
      </c>
      <c r="J58" s="107"/>
      <c r="K58" s="107"/>
      <c r="L58" s="107"/>
      <c r="M58" s="107"/>
      <c r="N58" s="108"/>
      <c r="O58" s="106">
        <f>IF($AK$3="４週",SUMIFS($AK$11:$AK$30,$B$11:$B$30,O54)/4/$AH$5,IF($AK$3="歴月",SUMIFS($AK$11:$AK$30,$B$11:$B$30,O54)/$AL$5,"記載する期間を選択してください"))</f>
        <v>0</v>
      </c>
      <c r="P58" s="107"/>
      <c r="Q58" s="107"/>
      <c r="R58" s="107"/>
      <c r="S58" s="107"/>
      <c r="T58" s="108"/>
      <c r="U58" s="106">
        <f>IF($AK$3="４週",SUMIFS($AK$11:$AK$30,$B$11:$B$30,U54)/4/$AH$5,IF($AK$3="歴月",SUMIFS($AK$11:$AK$30,$B$11:$B$30,U54)/$AL$5,"記載する期間を選択してください"))</f>
        <v>0</v>
      </c>
      <c r="V58" s="107"/>
      <c r="W58" s="107"/>
      <c r="X58" s="107"/>
      <c r="Y58" s="107"/>
      <c r="Z58" s="108"/>
      <c r="AA58" s="106">
        <f>IF($AK$3="４週",SUMIFS($AK$11:$AK$30,$B$11:$B$30,AA54)/4/$AH$5,IF($AK$3="歴月",SUMIFS($AK$11:$AK$30,$B$11:$B$30,AA54)/$AL$5,"記載する期間を選択してください"))</f>
        <v>0</v>
      </c>
      <c r="AB58" s="107"/>
      <c r="AC58" s="107"/>
      <c r="AD58" s="107"/>
      <c r="AE58" s="107"/>
      <c r="AF58" s="108"/>
      <c r="AG58" s="106">
        <f>IF($AK$3="４週",SUMIFS($AK$11:$AK$30,$B$11:$B$30,AG54)/4/$AH$5,IF($AK$3="歴月",SUMIFS($AK$11:$AK$30,$B$11:$B$30,AG54)/$AL$5,"記載する期間を選択してください"))</f>
        <v>0</v>
      </c>
      <c r="AH58" s="107"/>
      <c r="AI58" s="107"/>
      <c r="AJ58" s="107"/>
      <c r="AK58" s="108"/>
      <c r="AL58" s="106">
        <f>IF($AK$3="４週",SUMIFS($AK$11:$AK$30,$B$11:$B$30,AL54)/4/$AH$5,IF($AK$3="歴月",SUMIFS($AK$11:$AK$30,$B$11:$B$30,AL54)/$AL$5,"記載する期間を選択してください"))</f>
        <v>0</v>
      </c>
      <c r="AM58" s="108"/>
      <c r="AN58" s="12"/>
    </row>
    <row r="59" spans="1:40" ht="5.0999999999999996" customHeight="1" x14ac:dyDescent="0.15">
      <c r="A59" s="12"/>
      <c r="B59" s="7"/>
      <c r="C59" s="50">
        <v>2</v>
      </c>
      <c r="D59" s="50"/>
      <c r="E59" s="50">
        <v>3</v>
      </c>
      <c r="F59" s="50"/>
      <c r="G59" s="50"/>
      <c r="H59" s="50"/>
      <c r="I59" s="50">
        <v>4</v>
      </c>
      <c r="J59" s="50"/>
      <c r="K59" s="50"/>
      <c r="L59" s="50"/>
      <c r="M59" s="50"/>
      <c r="N59" s="50"/>
      <c r="O59" s="50">
        <v>5</v>
      </c>
      <c r="P59" s="50"/>
      <c r="Q59" s="50"/>
      <c r="R59" s="50"/>
      <c r="S59" s="50"/>
      <c r="T59" s="50"/>
      <c r="U59" s="50">
        <v>6</v>
      </c>
      <c r="V59" s="50"/>
      <c r="W59" s="50"/>
      <c r="X59" s="50"/>
      <c r="Y59" s="50"/>
      <c r="Z59" s="50"/>
      <c r="AA59" s="50">
        <v>7</v>
      </c>
      <c r="AB59" s="50"/>
      <c r="AC59" s="50"/>
      <c r="AD59" s="50"/>
      <c r="AE59" s="50"/>
      <c r="AF59" s="50"/>
      <c r="AG59" s="50">
        <v>8</v>
      </c>
      <c r="AH59" s="50"/>
      <c r="AI59" s="50"/>
      <c r="AJ59" s="50"/>
      <c r="AK59" s="50"/>
      <c r="AL59" s="50">
        <v>9</v>
      </c>
      <c r="AM59" s="51"/>
      <c r="AN59" s="12"/>
    </row>
    <row r="60" spans="1:40" ht="15" customHeight="1" x14ac:dyDescent="0.15">
      <c r="A60" s="8" t="s">
        <v>128</v>
      </c>
      <c r="B60" s="52"/>
      <c r="C60" s="53"/>
      <c r="D60" s="53"/>
      <c r="E60" s="53"/>
      <c r="F60" s="54"/>
      <c r="G60" s="53"/>
      <c r="H60" s="50"/>
      <c r="I60" s="50"/>
      <c r="J60" s="50"/>
      <c r="K60" s="50"/>
      <c r="L60" s="50"/>
      <c r="M60" s="50"/>
      <c r="N60" s="50"/>
      <c r="O60" s="50"/>
      <c r="P60" s="50"/>
      <c r="Q60" s="50"/>
      <c r="R60" s="50">
        <v>6</v>
      </c>
      <c r="S60" s="50"/>
      <c r="T60" s="50"/>
      <c r="U60" s="50"/>
      <c r="V60" s="50"/>
      <c r="W60" s="50"/>
      <c r="X60" s="50">
        <v>7</v>
      </c>
      <c r="Y60" s="50"/>
      <c r="Z60" s="50"/>
      <c r="AA60" s="50"/>
      <c r="AB60" s="50"/>
      <c r="AC60" s="50"/>
      <c r="AD60" s="50">
        <v>8</v>
      </c>
      <c r="AE60" s="50"/>
      <c r="AF60" s="50"/>
      <c r="AG60" s="55"/>
      <c r="AH60" s="55"/>
      <c r="AI60" s="55"/>
      <c r="AJ60" s="55">
        <v>9</v>
      </c>
      <c r="AK60" s="56"/>
      <c r="AL60" s="56"/>
      <c r="AM60" s="12"/>
    </row>
    <row r="61" spans="1:40" s="8" customFormat="1" ht="15" customHeight="1" x14ac:dyDescent="0.15">
      <c r="A61" s="8" t="s">
        <v>129</v>
      </c>
      <c r="B61" s="44"/>
      <c r="C61" s="44"/>
      <c r="D61" s="44"/>
      <c r="E61" s="44"/>
      <c r="F61" s="44"/>
      <c r="G61" s="44"/>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40" s="8" customFormat="1" ht="15" customHeight="1" x14ac:dyDescent="0.15">
      <c r="A62" s="8" t="s">
        <v>130</v>
      </c>
      <c r="B62" s="44"/>
      <c r="C62" s="44"/>
      <c r="D62" s="44"/>
      <c r="E62" s="44"/>
      <c r="F62" s="44"/>
      <c r="G62" s="44"/>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40" s="8" customFormat="1" ht="15" customHeight="1" x14ac:dyDescent="0.15">
      <c r="A63" s="8" t="s">
        <v>131</v>
      </c>
      <c r="B63" s="44"/>
      <c r="C63" s="44"/>
      <c r="D63" s="44"/>
      <c r="E63" s="44"/>
      <c r="F63" s="44"/>
      <c r="G63" s="44"/>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40" s="8" customFormat="1" ht="15" customHeight="1" x14ac:dyDescent="0.15">
      <c r="A64" s="8" t="s">
        <v>132</v>
      </c>
      <c r="B64" s="44"/>
      <c r="C64" s="44"/>
      <c r="D64" s="44"/>
      <c r="E64" s="44"/>
      <c r="F64" s="44"/>
      <c r="G64" s="44"/>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7" ht="15" customHeight="1" x14ac:dyDescent="0.15">
      <c r="A65" s="8" t="s">
        <v>133</v>
      </c>
      <c r="B65" s="57"/>
      <c r="C65" s="8"/>
      <c r="D65" s="8"/>
      <c r="E65" s="8"/>
      <c r="F65" s="8"/>
      <c r="G65" s="8"/>
    </row>
    <row r="66" spans="1:7" ht="15" customHeight="1" x14ac:dyDescent="0.15">
      <c r="A66" s="8" t="s">
        <v>134</v>
      </c>
      <c r="B66" s="57"/>
      <c r="C66" s="8"/>
      <c r="D66" s="8"/>
      <c r="E66" s="8"/>
      <c r="F66" s="8"/>
      <c r="G66" s="8"/>
    </row>
    <row r="67" spans="1:7" ht="15" customHeight="1" x14ac:dyDescent="0.15">
      <c r="A67" s="8"/>
      <c r="B67" s="48" t="s">
        <v>135</v>
      </c>
      <c r="C67" s="75" t="s">
        <v>136</v>
      </c>
      <c r="D67" s="75"/>
      <c r="E67" s="75"/>
      <c r="F67" s="8"/>
      <c r="G67" s="8"/>
    </row>
    <row r="68" spans="1:7" ht="15" customHeight="1" x14ac:dyDescent="0.15">
      <c r="A68" s="8"/>
      <c r="B68" s="58" t="s">
        <v>97</v>
      </c>
      <c r="C68" s="95" t="s">
        <v>137</v>
      </c>
      <c r="D68" s="95"/>
      <c r="E68" s="95"/>
      <c r="F68" s="8"/>
      <c r="G68" s="8"/>
    </row>
    <row r="69" spans="1:7" ht="15" customHeight="1" x14ac:dyDescent="0.15">
      <c r="A69" s="8"/>
      <c r="B69" s="58" t="s">
        <v>99</v>
      </c>
      <c r="C69" s="95" t="s">
        <v>138</v>
      </c>
      <c r="D69" s="95"/>
      <c r="E69" s="95"/>
      <c r="F69" s="8"/>
      <c r="G69" s="8"/>
    </row>
    <row r="70" spans="1:7" ht="15" customHeight="1" x14ac:dyDescent="0.15">
      <c r="A70" s="8"/>
      <c r="B70" s="58" t="s">
        <v>101</v>
      </c>
      <c r="C70" s="95" t="s">
        <v>139</v>
      </c>
      <c r="D70" s="95"/>
      <c r="E70" s="95"/>
      <c r="F70" s="8"/>
      <c r="G70" s="8"/>
    </row>
    <row r="71" spans="1:7" ht="15" customHeight="1" x14ac:dyDescent="0.15">
      <c r="A71" s="8"/>
      <c r="B71" s="58" t="s">
        <v>103</v>
      </c>
      <c r="C71" s="95" t="s">
        <v>140</v>
      </c>
      <c r="D71" s="95"/>
      <c r="E71" s="95"/>
      <c r="F71" s="8"/>
      <c r="G71" s="8"/>
    </row>
    <row r="72" spans="1:7" ht="15" customHeight="1" x14ac:dyDescent="0.15">
      <c r="A72" s="8"/>
      <c r="B72" s="8" t="s">
        <v>141</v>
      </c>
      <c r="C72" s="8"/>
      <c r="D72" s="8"/>
      <c r="E72" s="8"/>
      <c r="F72" s="8"/>
      <c r="G72" s="8"/>
    </row>
    <row r="73" spans="1:7" ht="15" customHeight="1" x14ac:dyDescent="0.15">
      <c r="A73" s="8"/>
      <c r="B73" s="8" t="s">
        <v>142</v>
      </c>
      <c r="C73" s="8"/>
      <c r="D73" s="8"/>
      <c r="E73" s="8"/>
      <c r="F73" s="8"/>
      <c r="G73" s="8"/>
    </row>
    <row r="74" spans="1:7" ht="15" customHeight="1" x14ac:dyDescent="0.15">
      <c r="A74" s="8"/>
      <c r="B74" s="8" t="s">
        <v>143</v>
      </c>
      <c r="C74" s="8"/>
      <c r="D74" s="8"/>
      <c r="E74" s="8"/>
      <c r="F74" s="8"/>
      <c r="G74" s="8"/>
    </row>
    <row r="75" spans="1:7" ht="15" customHeight="1" x14ac:dyDescent="0.15">
      <c r="A75" s="8" t="s">
        <v>144</v>
      </c>
      <c r="B75" s="57"/>
      <c r="C75" s="8"/>
      <c r="D75" s="8"/>
      <c r="E75" s="8"/>
      <c r="F75" s="8"/>
      <c r="G75" s="8"/>
    </row>
    <row r="76" spans="1:7" ht="15" customHeight="1" x14ac:dyDescent="0.15">
      <c r="A76" s="8" t="s">
        <v>145</v>
      </c>
      <c r="B76" s="57"/>
      <c r="C76" s="8"/>
      <c r="D76" s="8"/>
      <c r="E76" s="8"/>
      <c r="F76" s="8"/>
      <c r="G76" s="8"/>
    </row>
    <row r="77" spans="1:7" ht="15" customHeight="1" x14ac:dyDescent="0.15">
      <c r="A77" s="8" t="s">
        <v>146</v>
      </c>
      <c r="B77" s="57"/>
      <c r="C77" s="8"/>
      <c r="D77" s="8"/>
      <c r="E77" s="8"/>
      <c r="F77" s="8"/>
      <c r="G77" s="8"/>
    </row>
    <row r="78" spans="1:7" ht="15" customHeight="1" x14ac:dyDescent="0.15">
      <c r="A78" s="8" t="s">
        <v>147</v>
      </c>
      <c r="B78" s="57"/>
      <c r="C78" s="8"/>
      <c r="D78" s="8"/>
      <c r="E78" s="8"/>
      <c r="F78" s="8"/>
      <c r="G78" s="8"/>
    </row>
    <row r="79" spans="1:7" ht="15" customHeight="1" x14ac:dyDescent="0.15">
      <c r="A79" s="8" t="s">
        <v>148</v>
      </c>
      <c r="B79" s="57"/>
      <c r="C79" s="8"/>
      <c r="D79" s="8"/>
      <c r="E79" s="8"/>
      <c r="F79" s="8"/>
      <c r="G79" s="8"/>
    </row>
    <row r="80" spans="1:7" ht="15" customHeight="1" x14ac:dyDescent="0.15">
      <c r="A80" s="8" t="s">
        <v>149</v>
      </c>
      <c r="B80" s="57"/>
      <c r="C80" s="8"/>
      <c r="D80" s="8"/>
      <c r="E80" s="8"/>
      <c r="F80" s="8"/>
      <c r="G80" s="8"/>
    </row>
    <row r="81" spans="1:7" ht="15" customHeight="1" x14ac:dyDescent="0.15">
      <c r="A81" s="8"/>
      <c r="B81" s="8" t="s">
        <v>150</v>
      </c>
      <c r="C81" s="8"/>
      <c r="D81" s="8"/>
      <c r="E81" s="8"/>
      <c r="F81" s="8"/>
      <c r="G81" s="8"/>
    </row>
    <row r="82" spans="1:7" ht="15" customHeight="1" x14ac:dyDescent="0.15">
      <c r="A82" s="8"/>
      <c r="B82" s="8" t="s">
        <v>151</v>
      </c>
      <c r="C82" s="8"/>
      <c r="D82" s="8"/>
      <c r="E82" s="8"/>
      <c r="F82" s="8"/>
      <c r="G82" s="8"/>
    </row>
    <row r="83" spans="1:7" ht="15" customHeight="1" x14ac:dyDescent="0.15">
      <c r="A83" s="8" t="s">
        <v>152</v>
      </c>
      <c r="B83" s="57"/>
      <c r="C83" s="8"/>
      <c r="D83" s="8"/>
      <c r="E83" s="8"/>
      <c r="F83" s="8"/>
      <c r="G83" s="8"/>
    </row>
    <row r="84" spans="1:7" ht="15" customHeight="1" x14ac:dyDescent="0.15">
      <c r="A84" s="8" t="s">
        <v>153</v>
      </c>
      <c r="B84" s="57"/>
      <c r="C84" s="8"/>
      <c r="D84" s="8"/>
      <c r="E84" s="8"/>
      <c r="F84" s="8"/>
      <c r="G84" s="8"/>
    </row>
    <row r="85" spans="1:7" ht="15" customHeight="1" x14ac:dyDescent="0.15">
      <c r="A85" s="8" t="s">
        <v>154</v>
      </c>
      <c r="B85" s="57"/>
      <c r="C85" s="8"/>
      <c r="D85" s="8"/>
      <c r="E85" s="8"/>
      <c r="F85" s="8"/>
      <c r="G85" s="8"/>
    </row>
    <row r="86" spans="1:7" ht="15" customHeight="1" x14ac:dyDescent="0.15">
      <c r="A86" s="8" t="s">
        <v>155</v>
      </c>
      <c r="B86" s="57"/>
      <c r="C86" s="8"/>
      <c r="D86" s="8"/>
      <c r="E86" s="8"/>
      <c r="F86" s="8"/>
      <c r="G86" s="8"/>
    </row>
    <row r="87" spans="1:7" ht="15" customHeight="1" x14ac:dyDescent="0.15">
      <c r="A87" s="8" t="s">
        <v>156</v>
      </c>
      <c r="B87" s="57"/>
      <c r="C87" s="8"/>
      <c r="D87" s="8"/>
      <c r="E87" s="8"/>
      <c r="F87" s="8"/>
      <c r="G87" s="8"/>
    </row>
    <row r="88" spans="1:7" ht="15" customHeight="1" x14ac:dyDescent="0.15">
      <c r="A88" s="8" t="s">
        <v>157</v>
      </c>
      <c r="B88" s="57"/>
      <c r="C88" s="8"/>
      <c r="D88" s="8"/>
      <c r="E88" s="8"/>
      <c r="F88" s="8"/>
      <c r="G88" s="8"/>
    </row>
    <row r="89" spans="1:7" ht="15" customHeight="1" x14ac:dyDescent="0.15">
      <c r="A89" s="8" t="s">
        <v>158</v>
      </c>
      <c r="B89" s="57"/>
      <c r="C89" s="8"/>
      <c r="D89" s="8"/>
      <c r="E89" s="8"/>
      <c r="F89" s="8"/>
      <c r="G89" s="8"/>
    </row>
    <row r="90" spans="1:7" ht="15" customHeight="1" x14ac:dyDescent="0.15">
      <c r="A90" s="8" t="s">
        <v>159</v>
      </c>
      <c r="B90" s="57"/>
      <c r="C90" s="8"/>
      <c r="D90" s="8"/>
      <c r="E90" s="8"/>
      <c r="F90" s="8"/>
      <c r="G90" s="8"/>
    </row>
  </sheetData>
  <mergeCells count="265">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D45:AF45"/>
    <mergeCell ref="AG45:AI45"/>
    <mergeCell ref="AJ45:AK45"/>
    <mergeCell ref="AM45:AN45"/>
    <mergeCell ref="B46:C46"/>
    <mergeCell ref="F46:H46"/>
    <mergeCell ref="I46:K46"/>
    <mergeCell ref="L46:N46"/>
    <mergeCell ref="O46:Q46"/>
    <mergeCell ref="R46:T46"/>
    <mergeCell ref="A45:C45"/>
    <mergeCell ref="F45:H45"/>
    <mergeCell ref="I45:K45"/>
    <mergeCell ref="L45:N45"/>
    <mergeCell ref="O45:Q45"/>
    <mergeCell ref="R45:T45"/>
    <mergeCell ref="U45:W45"/>
    <mergeCell ref="X45:Z45"/>
    <mergeCell ref="AA45:AC45"/>
    <mergeCell ref="AD43:AF43"/>
    <mergeCell ref="AG43:AI43"/>
    <mergeCell ref="AJ43:AK43"/>
    <mergeCell ref="AM43:AN43"/>
    <mergeCell ref="B44:C44"/>
    <mergeCell ref="F44:H44"/>
    <mergeCell ref="I44:K44"/>
    <mergeCell ref="L44:N44"/>
    <mergeCell ref="O44:Q44"/>
    <mergeCell ref="R44:T44"/>
    <mergeCell ref="AM44:AN44"/>
    <mergeCell ref="U44:W44"/>
    <mergeCell ref="X44:Z44"/>
    <mergeCell ref="AA44:AC44"/>
    <mergeCell ref="AD44:AF44"/>
    <mergeCell ref="AG44:AI44"/>
    <mergeCell ref="AJ44:AK44"/>
    <mergeCell ref="A43:C43"/>
    <mergeCell ref="F43:H43"/>
    <mergeCell ref="I43:K43"/>
    <mergeCell ref="L43:N43"/>
    <mergeCell ref="O43:Q43"/>
    <mergeCell ref="R43:T43"/>
    <mergeCell ref="U43:W43"/>
    <mergeCell ref="X43:Z43"/>
    <mergeCell ref="AA43:AC43"/>
    <mergeCell ref="AD41:AF41"/>
    <mergeCell ref="AG41:AI41"/>
    <mergeCell ref="AJ41:AK41"/>
    <mergeCell ref="AM41:AN41"/>
    <mergeCell ref="B42:C42"/>
    <mergeCell ref="F42:H42"/>
    <mergeCell ref="I42:K42"/>
    <mergeCell ref="L42:N42"/>
    <mergeCell ref="O42:Q42"/>
    <mergeCell ref="R42:T42"/>
    <mergeCell ref="AM42:AN42"/>
    <mergeCell ref="U42:W42"/>
    <mergeCell ref="X42:Z42"/>
    <mergeCell ref="AA42:AC42"/>
    <mergeCell ref="AD42:AF42"/>
    <mergeCell ref="AG42:AI42"/>
    <mergeCell ref="AJ42:AK42"/>
    <mergeCell ref="A41:C41"/>
    <mergeCell ref="F41:H41"/>
    <mergeCell ref="I41:K41"/>
    <mergeCell ref="L41:N41"/>
    <mergeCell ref="O41:Q41"/>
    <mergeCell ref="R41:T41"/>
    <mergeCell ref="U41:W41"/>
    <mergeCell ref="X41:Z41"/>
    <mergeCell ref="AA41:AC41"/>
    <mergeCell ref="AD39:AF39"/>
    <mergeCell ref="AG39:AI39"/>
    <mergeCell ref="AJ39:AK39"/>
    <mergeCell ref="AM39:AN39"/>
    <mergeCell ref="A40:C40"/>
    <mergeCell ref="F40:H40"/>
    <mergeCell ref="I40:K40"/>
    <mergeCell ref="L40:N40"/>
    <mergeCell ref="O40:Q40"/>
    <mergeCell ref="R40:T40"/>
    <mergeCell ref="AM40:AN40"/>
    <mergeCell ref="U40:W40"/>
    <mergeCell ref="X40:Z40"/>
    <mergeCell ref="AA40:AC40"/>
    <mergeCell ref="AD40:AF40"/>
    <mergeCell ref="AG40:AI40"/>
    <mergeCell ref="AJ40:AK40"/>
    <mergeCell ref="A39:C39"/>
    <mergeCell ref="F39:H39"/>
    <mergeCell ref="I39:K39"/>
    <mergeCell ref="L39:N39"/>
    <mergeCell ref="O39:Q39"/>
    <mergeCell ref="R39:T39"/>
    <mergeCell ref="U39:W39"/>
    <mergeCell ref="X39:Z39"/>
    <mergeCell ref="AA39:AC39"/>
    <mergeCell ref="AJ37:AK37"/>
    <mergeCell ref="AM37:AN37"/>
    <mergeCell ref="A38:C38"/>
    <mergeCell ref="F38:H38"/>
    <mergeCell ref="I38:K38"/>
    <mergeCell ref="L38:N38"/>
    <mergeCell ref="O38:Q38"/>
    <mergeCell ref="R38:T38"/>
    <mergeCell ref="AM38:AN38"/>
    <mergeCell ref="U38:W38"/>
    <mergeCell ref="X38:Z38"/>
    <mergeCell ref="AA38:AC38"/>
    <mergeCell ref="AD38:AF38"/>
    <mergeCell ref="AG38:AI38"/>
    <mergeCell ref="AJ38:AK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1"/>
  <dataValidations count="7">
    <dataValidation allowBlank="1" showInputMessage="1" sqref="B11:B12" xr:uid="{E8097872-0B44-43C9-ACAF-50C4F70E19FD}"/>
    <dataValidation type="list" allowBlank="1" showInputMessage="1" sqref="B13:B30" xr:uid="{177CAB72-5184-4804-9CF6-B250276E67F6}">
      <formula1>INDIRECT($AK$1)</formula1>
    </dataValidation>
    <dataValidation type="whole" operator="greaterThanOrEqual" allowBlank="1" showInputMessage="1" showErrorMessage="1" sqref="L37:L47 O37:O47 R37:R47 U37:U47 X37:X47 AA37:AA47 AD37:AD47 I37:I47 AG37:AG47 D37:F47" xr:uid="{012376D0-6167-48E5-9BAB-DD07DD03207E}">
      <formula1>0</formula1>
    </dataValidation>
    <dataValidation type="list" allowBlank="1" showInputMessage="1" showErrorMessage="1" sqref="AK3:AN3" xr:uid="{4A4D2EAC-F544-4ACB-AAF3-D096FE2B8F32}">
      <formula1>"４週,歴月"</formula1>
    </dataValidation>
    <dataValidation type="list" allowBlank="1" showInputMessage="1" showErrorMessage="1" sqref="AK4:AN4" xr:uid="{F75824F1-21D9-4CE7-948F-5E97CBE735CA}">
      <formula1>"予定,実績"</formula1>
    </dataValidation>
    <dataValidation type="list" allowBlank="1" showInputMessage="1" showErrorMessage="1" sqref="C11:C30" xr:uid="{DF589A6D-6086-4C94-9C08-1E0B2653A326}">
      <formula1>"A,B,C,D"</formula1>
    </dataValidation>
    <dataValidation operator="greaterThanOrEqual" allowBlank="1" showInputMessage="1" showErrorMessage="1" sqref="I48:I49 I52 L48:L49 L52 AL37:AL46 AJ37:AJ47 AM36 AM42 AM44 AM46" xr:uid="{5692A19A-02D3-4584-833F-958FF0CA2860}"/>
  </dataValidations>
  <printOptions horizontalCentered="1" verticalCentered="1"/>
  <pageMargins left="0.19685039370078741" right="0.19685039370078741" top="0.39370078740157483" bottom="0.19685039370078741" header="0.19685039370078741" footer="0.39370078740157483"/>
  <pageSetup paperSize="9" scale="54" orientation="landscape" r:id="rId1"/>
  <headerFooter alignWithMargins="0">
    <oddHeader>&amp;L&amp;"ＭＳ ゴシック,標準"&amp;10（参考様式）</oddHeader>
  </headerFooter>
  <rowBreaks count="1" manualBreakCount="1">
    <brk id="59"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12BB9-071E-488D-A7FB-BF3BFCAD711D}">
  <dimension ref="A1:AQ90"/>
  <sheetViews>
    <sheetView showGridLines="0" view="pageBreakPreview" zoomScale="85" zoomScaleNormal="100" zoomScaleSheetLayoutView="85" workbookViewId="0">
      <selection activeCell="M2" sqref="M2:P2"/>
    </sheetView>
  </sheetViews>
  <sheetFormatPr defaultColWidth="9.125" defaultRowHeight="21" customHeight="1" x14ac:dyDescent="0.15"/>
  <cols>
    <col min="1" max="1" width="2.875" style="7" customWidth="1"/>
    <col min="2" max="2" width="16.5" style="1" customWidth="1"/>
    <col min="3" max="3" width="7.375" style="7" customWidth="1"/>
    <col min="4" max="5" width="8.5" style="7" customWidth="1"/>
    <col min="6" max="36" width="2.875" style="7" customWidth="1"/>
    <col min="37" max="37" width="7.375" style="7" customWidth="1"/>
    <col min="38" max="39" width="8.5" style="7" customWidth="1"/>
    <col min="40" max="40" width="6.25" style="7" customWidth="1"/>
    <col min="41" max="16384" width="9.125" style="7"/>
  </cols>
  <sheetData>
    <row r="1" spans="1:41" ht="24.95" customHeight="1" x14ac:dyDescent="0.15">
      <c r="A1" s="3" t="s">
        <v>71</v>
      </c>
      <c r="C1" s="11"/>
      <c r="D1" s="11"/>
      <c r="E1" s="11"/>
      <c r="F1" s="11"/>
      <c r="G1" s="11"/>
      <c r="H1" s="11"/>
      <c r="I1" s="11"/>
      <c r="J1" s="11"/>
      <c r="K1" s="11"/>
      <c r="L1" s="11"/>
      <c r="M1" s="11"/>
      <c r="N1" s="11"/>
      <c r="O1" s="11"/>
      <c r="P1" s="11"/>
      <c r="Q1" s="11"/>
      <c r="R1" s="11"/>
      <c r="S1" s="11"/>
      <c r="T1" s="11"/>
      <c r="U1" s="11"/>
      <c r="V1" s="11"/>
      <c r="W1" s="11"/>
      <c r="X1" s="2"/>
      <c r="Y1" s="2"/>
      <c r="Z1" s="12"/>
      <c r="AA1" s="12"/>
      <c r="AB1" s="12"/>
      <c r="AC1" s="12"/>
      <c r="AD1" s="13"/>
      <c r="AE1" s="13"/>
      <c r="AF1" s="13"/>
      <c r="AG1" s="13"/>
      <c r="AH1" s="13"/>
      <c r="AI1" s="14" t="s">
        <v>72</v>
      </c>
      <c r="AJ1" s="14"/>
      <c r="AK1" s="63" t="s">
        <v>160</v>
      </c>
      <c r="AL1" s="63"/>
      <c r="AM1" s="63"/>
      <c r="AN1" s="63"/>
    </row>
    <row r="2" spans="1:41" ht="18" customHeight="1" x14ac:dyDescent="0.15">
      <c r="A2" s="12"/>
      <c r="B2" s="15"/>
      <c r="C2" s="15"/>
      <c r="D2" s="15"/>
      <c r="E2" s="15"/>
      <c r="F2" s="15"/>
      <c r="G2" s="15"/>
      <c r="H2" s="15"/>
      <c r="I2" s="15"/>
      <c r="J2" s="15"/>
      <c r="K2" s="15"/>
      <c r="L2" s="15"/>
      <c r="M2" s="64">
        <v>2026</v>
      </c>
      <c r="N2" s="64"/>
      <c r="O2" s="64"/>
      <c r="P2" s="64"/>
      <c r="Q2" s="65" t="s">
        <v>64</v>
      </c>
      <c r="R2" s="65"/>
      <c r="S2" s="64">
        <v>4</v>
      </c>
      <c r="T2" s="64"/>
      <c r="U2" s="65" t="s">
        <v>67</v>
      </c>
      <c r="V2" s="65"/>
      <c r="W2" s="15"/>
      <c r="X2" s="15"/>
      <c r="Y2" s="15"/>
      <c r="Z2" s="12"/>
      <c r="AA2" s="12"/>
      <c r="AC2" s="14"/>
      <c r="AD2" s="15"/>
      <c r="AE2" s="15"/>
      <c r="AF2" s="15"/>
      <c r="AG2" s="15"/>
      <c r="AH2" s="15"/>
      <c r="AI2" s="14" t="s">
        <v>74</v>
      </c>
      <c r="AJ2" s="14"/>
      <c r="AK2" s="66"/>
      <c r="AL2" s="66"/>
      <c r="AM2" s="66"/>
      <c r="AN2" s="66"/>
    </row>
    <row r="3" spans="1:41" ht="18" customHeight="1" x14ac:dyDescent="0.15">
      <c r="A3" s="16"/>
      <c r="B3" s="16"/>
      <c r="C3" s="16"/>
      <c r="D3" s="16"/>
      <c r="E3" s="16"/>
      <c r="F3" s="16"/>
      <c r="G3" s="16"/>
      <c r="H3" s="16"/>
      <c r="I3" s="16"/>
      <c r="J3" s="16"/>
      <c r="K3" s="16"/>
      <c r="L3" s="16"/>
      <c r="M3" s="16"/>
      <c r="N3" s="16"/>
      <c r="O3" s="16"/>
      <c r="P3" s="16"/>
      <c r="Q3" s="16"/>
      <c r="R3" s="16"/>
      <c r="S3" s="16"/>
      <c r="T3" s="16"/>
      <c r="U3" s="16"/>
      <c r="V3" s="16"/>
      <c r="W3" s="16"/>
      <c r="Y3" s="17"/>
      <c r="Z3" s="17"/>
      <c r="AA3" s="17"/>
      <c r="AB3" s="12"/>
      <c r="AC3" s="17"/>
      <c r="AD3" s="17"/>
      <c r="AE3" s="17"/>
      <c r="AF3" s="17"/>
      <c r="AG3" s="17"/>
      <c r="AH3" s="17"/>
      <c r="AI3" s="18" t="s">
        <v>75</v>
      </c>
      <c r="AJ3" s="14"/>
      <c r="AK3" s="67" t="s">
        <v>76</v>
      </c>
      <c r="AL3" s="67"/>
      <c r="AM3" s="67"/>
      <c r="AN3" s="67"/>
      <c r="AO3" s="7" t="s">
        <v>175</v>
      </c>
    </row>
    <row r="4" spans="1:41" ht="18" customHeight="1" x14ac:dyDescent="0.15">
      <c r="A4" s="16"/>
      <c r="B4" s="16"/>
      <c r="C4" s="16"/>
      <c r="D4" s="16"/>
      <c r="E4" s="16"/>
      <c r="F4" s="16"/>
      <c r="G4" s="16"/>
      <c r="H4" s="16"/>
      <c r="I4" s="16"/>
      <c r="J4" s="16"/>
      <c r="K4" s="16"/>
      <c r="L4" s="16"/>
      <c r="M4" s="16"/>
      <c r="N4" s="16"/>
      <c r="O4" s="16"/>
      <c r="P4" s="16"/>
      <c r="Q4" s="16"/>
      <c r="R4" s="16"/>
      <c r="S4" s="16"/>
      <c r="T4" s="16"/>
      <c r="U4" s="16"/>
      <c r="V4" s="16"/>
      <c r="W4" s="16"/>
      <c r="Y4" s="17"/>
      <c r="Z4" s="17"/>
      <c r="AA4" s="17"/>
      <c r="AB4" s="12"/>
      <c r="AC4" s="17"/>
      <c r="AD4" s="17"/>
      <c r="AE4" s="17"/>
      <c r="AF4" s="17"/>
      <c r="AG4" s="17"/>
      <c r="AH4" s="17"/>
      <c r="AI4" s="18" t="s">
        <v>77</v>
      </c>
      <c r="AJ4" s="14"/>
      <c r="AK4" s="67"/>
      <c r="AL4" s="67"/>
      <c r="AM4" s="67"/>
      <c r="AN4" s="67"/>
      <c r="AO4" s="7" t="s">
        <v>176</v>
      </c>
    </row>
    <row r="5" spans="1:41" ht="18" customHeight="1" x14ac:dyDescent="0.15">
      <c r="A5" s="16"/>
      <c r="B5" s="16"/>
      <c r="C5" s="16"/>
      <c r="D5" s="16"/>
      <c r="E5" s="16"/>
      <c r="F5" s="16"/>
      <c r="G5" s="16"/>
      <c r="H5" s="16"/>
      <c r="I5" s="16"/>
      <c r="J5" s="16"/>
      <c r="K5" s="16"/>
      <c r="L5" s="16"/>
      <c r="M5" s="16"/>
      <c r="N5" s="16"/>
      <c r="O5" s="16"/>
      <c r="P5" s="16"/>
      <c r="Q5" s="16"/>
      <c r="R5" s="16"/>
      <c r="S5" s="16"/>
      <c r="U5" s="16"/>
      <c r="V5" s="16"/>
      <c r="W5" s="16"/>
      <c r="Y5" s="17"/>
      <c r="Z5" s="17"/>
      <c r="AA5" s="17"/>
      <c r="AB5" s="12"/>
      <c r="AC5" s="17"/>
      <c r="AD5" s="17"/>
      <c r="AE5" s="17"/>
      <c r="AF5" s="17"/>
      <c r="AG5" s="18" t="s">
        <v>78</v>
      </c>
      <c r="AH5" s="68">
        <v>40</v>
      </c>
      <c r="AI5" s="68"/>
      <c r="AJ5" s="68"/>
      <c r="AK5" s="17" t="s">
        <v>79</v>
      </c>
      <c r="AL5" s="19">
        <v>160</v>
      </c>
      <c r="AM5" s="17" t="s">
        <v>80</v>
      </c>
      <c r="AN5" s="12"/>
    </row>
    <row r="6" spans="1:41" ht="9.9499999999999993" customHeight="1" x14ac:dyDescent="0.15">
      <c r="A6" s="12"/>
      <c r="B6" s="20"/>
      <c r="C6" s="20"/>
      <c r="D6" s="20"/>
      <c r="E6" s="20"/>
      <c r="F6" s="20"/>
      <c r="G6" s="20"/>
      <c r="H6" s="20"/>
      <c r="I6" s="20"/>
      <c r="J6" s="20"/>
      <c r="K6" s="20"/>
      <c r="L6" s="20"/>
      <c r="M6" s="20"/>
      <c r="N6" s="20"/>
      <c r="O6" s="20"/>
      <c r="P6" s="20"/>
      <c r="Q6" s="20"/>
      <c r="R6" s="20"/>
      <c r="S6" s="20"/>
      <c r="T6" s="20"/>
      <c r="U6" s="20"/>
      <c r="V6" s="20"/>
      <c r="W6" s="20"/>
      <c r="X6" s="15"/>
      <c r="Y6" s="15"/>
      <c r="Z6" s="15"/>
      <c r="AA6" s="15"/>
      <c r="AB6" s="15"/>
      <c r="AC6" s="15"/>
      <c r="AD6" s="15"/>
      <c r="AE6" s="15"/>
      <c r="AF6" s="15"/>
      <c r="AG6" s="15"/>
      <c r="AH6" s="15"/>
      <c r="AI6" s="15"/>
      <c r="AJ6" s="15"/>
      <c r="AK6" s="15"/>
      <c r="AL6" s="15"/>
      <c r="AM6" s="12"/>
      <c r="AN6" s="12"/>
    </row>
    <row r="7" spans="1:41" ht="15" customHeight="1" x14ac:dyDescent="0.15">
      <c r="A7" s="85" t="s">
        <v>81</v>
      </c>
      <c r="B7" s="70" t="s">
        <v>82</v>
      </c>
      <c r="C7" s="118" t="s">
        <v>83</v>
      </c>
      <c r="D7" s="75" t="s">
        <v>84</v>
      </c>
      <c r="E7" s="76" t="s">
        <v>85</v>
      </c>
      <c r="F7" s="77" t="s">
        <v>86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8" t="s">
        <v>87</v>
      </c>
      <c r="AL7" s="82" t="s">
        <v>88</v>
      </c>
      <c r="AM7" s="83" t="s">
        <v>89</v>
      </c>
      <c r="AN7" s="83"/>
    </row>
    <row r="8" spans="1:41" ht="15" customHeight="1" x14ac:dyDescent="0.15">
      <c r="A8" s="85"/>
      <c r="B8" s="71"/>
      <c r="C8" s="119"/>
      <c r="D8" s="75"/>
      <c r="E8" s="76"/>
      <c r="F8" s="75" t="s">
        <v>90</v>
      </c>
      <c r="G8" s="75"/>
      <c r="H8" s="75"/>
      <c r="I8" s="75"/>
      <c r="J8" s="75"/>
      <c r="K8" s="75"/>
      <c r="L8" s="75"/>
      <c r="M8" s="75" t="s">
        <v>91</v>
      </c>
      <c r="N8" s="75"/>
      <c r="O8" s="75"/>
      <c r="P8" s="75"/>
      <c r="Q8" s="75"/>
      <c r="R8" s="75"/>
      <c r="S8" s="75"/>
      <c r="T8" s="75" t="s">
        <v>92</v>
      </c>
      <c r="U8" s="75"/>
      <c r="V8" s="75"/>
      <c r="W8" s="75"/>
      <c r="X8" s="75"/>
      <c r="Y8" s="75"/>
      <c r="Z8" s="75"/>
      <c r="AA8" s="75" t="s">
        <v>93</v>
      </c>
      <c r="AB8" s="75"/>
      <c r="AC8" s="75"/>
      <c r="AD8" s="75"/>
      <c r="AE8" s="75"/>
      <c r="AF8" s="75"/>
      <c r="AG8" s="75"/>
      <c r="AH8" s="75" t="s">
        <v>94</v>
      </c>
      <c r="AI8" s="75"/>
      <c r="AJ8" s="75"/>
      <c r="AK8" s="78"/>
      <c r="AL8" s="82"/>
      <c r="AM8" s="83"/>
      <c r="AN8" s="83"/>
    </row>
    <row r="9" spans="1:41" ht="15" customHeight="1" x14ac:dyDescent="0.15">
      <c r="A9" s="85"/>
      <c r="B9" s="80" t="s">
        <v>95</v>
      </c>
      <c r="C9" s="119"/>
      <c r="D9" s="75"/>
      <c r="E9" s="76"/>
      <c r="F9" s="21">
        <f>DATE($M$2,$S$2,1)</f>
        <v>46113</v>
      </c>
      <c r="G9" s="21">
        <f>DATE($M$2,$S$2,2)</f>
        <v>46114</v>
      </c>
      <c r="H9" s="21">
        <f>DATE($M$2,$S$2,3)</f>
        <v>46115</v>
      </c>
      <c r="I9" s="21">
        <f>DATE($M$2,$S$2,4)</f>
        <v>46116</v>
      </c>
      <c r="J9" s="21">
        <f>DATE($M$2,$S$2,5)</f>
        <v>46117</v>
      </c>
      <c r="K9" s="21">
        <f>DATE($M$2,$S$2,6)</f>
        <v>46118</v>
      </c>
      <c r="L9" s="21">
        <f>DATE($M$2,$S$2,7)</f>
        <v>46119</v>
      </c>
      <c r="M9" s="21">
        <f>DATE($M$2,$S$2,8)</f>
        <v>46120</v>
      </c>
      <c r="N9" s="21">
        <f>DATE($M$2,$S$2,9)</f>
        <v>46121</v>
      </c>
      <c r="O9" s="21">
        <f>DATE($M$2,$S$2,10)</f>
        <v>46122</v>
      </c>
      <c r="P9" s="21">
        <f>DATE($M$2,$S$2,11)</f>
        <v>46123</v>
      </c>
      <c r="Q9" s="21">
        <f>DATE($M$2,$S$2,12)</f>
        <v>46124</v>
      </c>
      <c r="R9" s="21">
        <f>DATE($M$2,$S$2,13)</f>
        <v>46125</v>
      </c>
      <c r="S9" s="21">
        <f>DATE($M$2,$S$2,14)</f>
        <v>46126</v>
      </c>
      <c r="T9" s="21">
        <f>DATE($M$2,$S$2,15)</f>
        <v>46127</v>
      </c>
      <c r="U9" s="21">
        <f>DATE($M$2,$S$2,16)</f>
        <v>46128</v>
      </c>
      <c r="V9" s="21">
        <f>DATE($M$2,$S$2,17)</f>
        <v>46129</v>
      </c>
      <c r="W9" s="21">
        <f>DATE($M$2,$S$2,18)</f>
        <v>46130</v>
      </c>
      <c r="X9" s="21">
        <f>DATE($M$2,$S$2,19)</f>
        <v>46131</v>
      </c>
      <c r="Y9" s="21">
        <f>DATE($M$2,$S$2,20)</f>
        <v>46132</v>
      </c>
      <c r="Z9" s="21">
        <f>DATE($M$2,$S$2,21)</f>
        <v>46133</v>
      </c>
      <c r="AA9" s="21">
        <f>DATE($M$2,$S$2,22)</f>
        <v>46134</v>
      </c>
      <c r="AB9" s="21">
        <f>DATE($M$2,$S$2,23)</f>
        <v>46135</v>
      </c>
      <c r="AC9" s="21">
        <f>DATE($M$2,$S$2,24)</f>
        <v>46136</v>
      </c>
      <c r="AD9" s="21">
        <f>DATE($M$2,$S$2,25)</f>
        <v>46137</v>
      </c>
      <c r="AE9" s="21">
        <f>DATE($M$2,$S$2,26)</f>
        <v>46138</v>
      </c>
      <c r="AF9" s="21">
        <f>DATE($M$2,$S$2,27)</f>
        <v>46139</v>
      </c>
      <c r="AG9" s="21">
        <f>DATE($M$2,$S$2,28)</f>
        <v>46140</v>
      </c>
      <c r="AH9" s="21">
        <f>IF(DAY(EOMONTH(F9,0))&lt;29,"",DATE($M$2,$S$2,29))</f>
        <v>46141</v>
      </c>
      <c r="AI9" s="21">
        <f>IF(DAY(EOMONTH(F9,0))&lt;30,"",DATE($M$2,$S$2,30))</f>
        <v>46142</v>
      </c>
      <c r="AJ9" s="21" t="str">
        <f>IF(DAY(EOMONTH(F9,0))&lt;31,"",DATE($M$2,$S$2,31))</f>
        <v/>
      </c>
      <c r="AK9" s="78"/>
      <c r="AL9" s="82"/>
      <c r="AM9" s="83"/>
      <c r="AN9" s="83"/>
    </row>
    <row r="10" spans="1:41" ht="15" customHeight="1" x14ac:dyDescent="0.15">
      <c r="A10" s="85"/>
      <c r="B10" s="81"/>
      <c r="C10" s="120"/>
      <c r="D10" s="75"/>
      <c r="E10" s="76"/>
      <c r="F10" s="22">
        <f>DATE($M$2,$S$2,1)</f>
        <v>46113</v>
      </c>
      <c r="G10" s="22">
        <f>DATE($M$2,$S$2,2)</f>
        <v>46114</v>
      </c>
      <c r="H10" s="22">
        <f>DATE($M$2,$S$2,3)</f>
        <v>46115</v>
      </c>
      <c r="I10" s="22">
        <f>DATE($M$2,$S$2,4)</f>
        <v>46116</v>
      </c>
      <c r="J10" s="22">
        <f>DATE($M$2,$S$2,5)</f>
        <v>46117</v>
      </c>
      <c r="K10" s="22">
        <f>DATE($M$2,$S$2,6)</f>
        <v>46118</v>
      </c>
      <c r="L10" s="22">
        <f>DATE($M$2,$S$2,7)</f>
        <v>46119</v>
      </c>
      <c r="M10" s="22">
        <f>DATE($M$2,$S$2,8)</f>
        <v>46120</v>
      </c>
      <c r="N10" s="22">
        <f>DATE($M$2,$S$2,9)</f>
        <v>46121</v>
      </c>
      <c r="O10" s="22">
        <f>DATE($M$2,$S$2,10)</f>
        <v>46122</v>
      </c>
      <c r="P10" s="22">
        <f>DATE($M$2,$S$2,11)</f>
        <v>46123</v>
      </c>
      <c r="Q10" s="22">
        <f>DATE($M$2,$S$2,12)</f>
        <v>46124</v>
      </c>
      <c r="R10" s="22">
        <f>DATE($M$2,$S$2,13)</f>
        <v>46125</v>
      </c>
      <c r="S10" s="22">
        <f>DATE($M$2,$S$2,14)</f>
        <v>46126</v>
      </c>
      <c r="T10" s="22">
        <f>DATE($M$2,$S$2,15)</f>
        <v>46127</v>
      </c>
      <c r="U10" s="22">
        <f>DATE($M$2,$S$2,16)</f>
        <v>46128</v>
      </c>
      <c r="V10" s="22">
        <f>DATE($M$2,$S$2,17)</f>
        <v>46129</v>
      </c>
      <c r="W10" s="22">
        <f>DATE($M$2,$S$2,18)</f>
        <v>46130</v>
      </c>
      <c r="X10" s="22">
        <f>DATE($M$2,$S$2,19)</f>
        <v>46131</v>
      </c>
      <c r="Y10" s="22">
        <f>DATE($M$2,$S$2,20)</f>
        <v>46132</v>
      </c>
      <c r="Z10" s="22">
        <f>DATE($M$2,$S$2,21)</f>
        <v>46133</v>
      </c>
      <c r="AA10" s="22">
        <f>DATE($M$2,$S$2,22)</f>
        <v>46134</v>
      </c>
      <c r="AB10" s="22">
        <f>DATE($M$2,$S$2,23)</f>
        <v>46135</v>
      </c>
      <c r="AC10" s="22">
        <f>DATE($M$2,$S$2,24)</f>
        <v>46136</v>
      </c>
      <c r="AD10" s="22">
        <f>DATE($M$2,$S$2,25)</f>
        <v>46137</v>
      </c>
      <c r="AE10" s="22">
        <f>DATE($M$2,$S$2,26)</f>
        <v>46138</v>
      </c>
      <c r="AF10" s="22">
        <f>DATE($M$2,$S$2,27)</f>
        <v>46139</v>
      </c>
      <c r="AG10" s="22">
        <f>DATE($M$2,$S$2,28)</f>
        <v>46140</v>
      </c>
      <c r="AH10" s="22">
        <f>IF(DAY(EOMONTH(F10,0))&lt;29,"",DATE($M$2,$S$2,29))</f>
        <v>46141</v>
      </c>
      <c r="AI10" s="22">
        <f>IF(DAY(EOMONTH(F10,0))&lt;30,"",DATE($M$2,$S$2,30))</f>
        <v>46142</v>
      </c>
      <c r="AJ10" s="22" t="str">
        <f>IF(DAY(EOMONTH(F10,0))&lt;31,"",DATE($M$2,$S$2,31))</f>
        <v/>
      </c>
      <c r="AK10" s="78"/>
      <c r="AL10" s="82"/>
      <c r="AM10" s="83"/>
      <c r="AN10" s="83"/>
    </row>
    <row r="11" spans="1:41" ht="18" customHeight="1" x14ac:dyDescent="0.15">
      <c r="A11" s="23">
        <v>1</v>
      </c>
      <c r="B11" s="24" t="s">
        <v>96</v>
      </c>
      <c r="C11" s="25" t="s">
        <v>97</v>
      </c>
      <c r="D11" s="26"/>
      <c r="E11" s="27" t="s">
        <v>97</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136"/>
      <c r="AI11" s="136"/>
      <c r="AJ11" s="136"/>
      <c r="AK11" s="29">
        <f>+SUM(F11:AJ11)</f>
        <v>0</v>
      </c>
      <c r="AL11" s="30">
        <f>IF($AK$3="４週",AK11/4,AK11/(DAY(EOMONTH($F$9,0))/7))</f>
        <v>0</v>
      </c>
      <c r="AM11" s="79"/>
      <c r="AN11" s="79"/>
    </row>
    <row r="12" spans="1:41" ht="18" customHeight="1" x14ac:dyDescent="0.15">
      <c r="A12" s="23">
        <v>2</v>
      </c>
      <c r="B12" s="24" t="s">
        <v>98</v>
      </c>
      <c r="C12" s="25" t="s">
        <v>99</v>
      </c>
      <c r="D12" s="26"/>
      <c r="E12" s="27" t="s">
        <v>99</v>
      </c>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136"/>
      <c r="AI12" s="136"/>
      <c r="AJ12" s="136"/>
      <c r="AK12" s="29">
        <f t="shared" ref="AK12:AK31" si="0">+SUM(F12:AJ12)</f>
        <v>0</v>
      </c>
      <c r="AL12" s="30">
        <f>IF($AK$3="４週",AK12/4,AK12/(DAY(EOMONTH($F$9,0))/7))</f>
        <v>0</v>
      </c>
      <c r="AM12" s="79"/>
      <c r="AN12" s="79"/>
    </row>
    <row r="13" spans="1:41" ht="18" customHeight="1" x14ac:dyDescent="0.15">
      <c r="A13" s="23">
        <v>3</v>
      </c>
      <c r="B13" s="24" t="s">
        <v>100</v>
      </c>
      <c r="C13" s="25" t="s">
        <v>101</v>
      </c>
      <c r="D13" s="26"/>
      <c r="E13" s="27" t="s">
        <v>101</v>
      </c>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136"/>
      <c r="AI13" s="136"/>
      <c r="AJ13" s="136"/>
      <c r="AK13" s="29">
        <f t="shared" si="0"/>
        <v>0</v>
      </c>
      <c r="AL13" s="30">
        <f>IF($AK$3="４週",AK13/4,AK13/(DAY(EOMONTH($F$9,0))/7))</f>
        <v>0</v>
      </c>
      <c r="AM13" s="79"/>
      <c r="AN13" s="79"/>
    </row>
    <row r="14" spans="1:41" ht="18" customHeight="1" x14ac:dyDescent="0.15">
      <c r="A14" s="23">
        <v>4</v>
      </c>
      <c r="B14" s="24" t="s">
        <v>100</v>
      </c>
      <c r="C14" s="25" t="s">
        <v>103</v>
      </c>
      <c r="D14" s="26"/>
      <c r="E14" s="27" t="s">
        <v>103</v>
      </c>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136"/>
      <c r="AI14" s="136"/>
      <c r="AJ14" s="136"/>
      <c r="AK14" s="29">
        <f t="shared" si="0"/>
        <v>0</v>
      </c>
      <c r="AL14" s="30">
        <f>IF($AK$3="４週",AK14/4,AK14/(DAY(EOMONTH($F$9,0))/7))</f>
        <v>0</v>
      </c>
      <c r="AM14" s="79"/>
      <c r="AN14" s="79"/>
    </row>
    <row r="15" spans="1:41" ht="18" customHeight="1" x14ac:dyDescent="0.15">
      <c r="A15" s="23">
        <v>5</v>
      </c>
      <c r="B15" s="24"/>
      <c r="C15" s="25"/>
      <c r="D15" s="26"/>
      <c r="E15" s="27"/>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136"/>
      <c r="AI15" s="136"/>
      <c r="AJ15" s="136"/>
      <c r="AK15" s="29">
        <f t="shared" si="0"/>
        <v>0</v>
      </c>
      <c r="AL15" s="30">
        <f t="shared" ref="AL15:AL30" si="1">IF($AK$3="４週",AK15/4,AK15/(DAY(EOMONTH($F$9,0))/7))</f>
        <v>0</v>
      </c>
      <c r="AM15" s="79"/>
      <c r="AN15" s="79"/>
    </row>
    <row r="16" spans="1:41" ht="18" customHeight="1" x14ac:dyDescent="0.15">
      <c r="A16" s="23">
        <v>6</v>
      </c>
      <c r="B16" s="24"/>
      <c r="C16" s="25"/>
      <c r="D16" s="26"/>
      <c r="E16" s="27"/>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136"/>
      <c r="AI16" s="136"/>
      <c r="AJ16" s="136"/>
      <c r="AK16" s="29">
        <f t="shared" si="0"/>
        <v>0</v>
      </c>
      <c r="AL16" s="30">
        <f t="shared" si="1"/>
        <v>0</v>
      </c>
      <c r="AM16" s="79"/>
      <c r="AN16" s="79"/>
    </row>
    <row r="17" spans="1:40" ht="18" customHeight="1" x14ac:dyDescent="0.15">
      <c r="A17" s="23">
        <v>7</v>
      </c>
      <c r="B17" s="24"/>
      <c r="C17" s="25"/>
      <c r="D17" s="26"/>
      <c r="E17" s="27"/>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136"/>
      <c r="AI17" s="136"/>
      <c r="AJ17" s="136"/>
      <c r="AK17" s="29">
        <f t="shared" si="0"/>
        <v>0</v>
      </c>
      <c r="AL17" s="30">
        <f t="shared" si="1"/>
        <v>0</v>
      </c>
      <c r="AM17" s="79"/>
      <c r="AN17" s="79"/>
    </row>
    <row r="18" spans="1:40" ht="18" customHeight="1" x14ac:dyDescent="0.15">
      <c r="A18" s="23">
        <v>8</v>
      </c>
      <c r="B18" s="24"/>
      <c r="C18" s="25"/>
      <c r="D18" s="26"/>
      <c r="E18" s="27"/>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136"/>
      <c r="AI18" s="136"/>
      <c r="AJ18" s="136"/>
      <c r="AK18" s="29">
        <f t="shared" si="0"/>
        <v>0</v>
      </c>
      <c r="AL18" s="30">
        <f t="shared" si="1"/>
        <v>0</v>
      </c>
      <c r="AM18" s="79"/>
      <c r="AN18" s="79"/>
    </row>
    <row r="19" spans="1:40" ht="18" customHeight="1" x14ac:dyDescent="0.15">
      <c r="A19" s="23">
        <v>9</v>
      </c>
      <c r="B19" s="24"/>
      <c r="C19" s="25"/>
      <c r="D19" s="26"/>
      <c r="E19" s="27"/>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136"/>
      <c r="AI19" s="136"/>
      <c r="AJ19" s="136"/>
      <c r="AK19" s="29">
        <f t="shared" si="0"/>
        <v>0</v>
      </c>
      <c r="AL19" s="30">
        <f t="shared" si="1"/>
        <v>0</v>
      </c>
      <c r="AM19" s="79"/>
      <c r="AN19" s="79"/>
    </row>
    <row r="20" spans="1:40" ht="18" customHeight="1" x14ac:dyDescent="0.15">
      <c r="A20" s="23">
        <v>10</v>
      </c>
      <c r="B20" s="24"/>
      <c r="C20" s="25"/>
      <c r="D20" s="26"/>
      <c r="E20" s="27"/>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136"/>
      <c r="AI20" s="136"/>
      <c r="AJ20" s="136"/>
      <c r="AK20" s="29">
        <f t="shared" si="0"/>
        <v>0</v>
      </c>
      <c r="AL20" s="30">
        <f t="shared" si="1"/>
        <v>0</v>
      </c>
      <c r="AM20" s="79"/>
      <c r="AN20" s="79"/>
    </row>
    <row r="21" spans="1:40" ht="18" customHeight="1" x14ac:dyDescent="0.15">
      <c r="A21" s="23">
        <v>11</v>
      </c>
      <c r="B21" s="24"/>
      <c r="C21" s="25"/>
      <c r="D21" s="26"/>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136"/>
      <c r="AI21" s="136"/>
      <c r="AJ21" s="136"/>
      <c r="AK21" s="29">
        <f t="shared" si="0"/>
        <v>0</v>
      </c>
      <c r="AL21" s="30">
        <f t="shared" si="1"/>
        <v>0</v>
      </c>
      <c r="AM21" s="79"/>
      <c r="AN21" s="79"/>
    </row>
    <row r="22" spans="1:40" ht="18" customHeight="1" x14ac:dyDescent="0.15">
      <c r="A22" s="23">
        <v>12</v>
      </c>
      <c r="B22" s="24"/>
      <c r="C22" s="25"/>
      <c r="D22" s="26"/>
      <c r="E22" s="27"/>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136"/>
      <c r="AI22" s="136"/>
      <c r="AJ22" s="136"/>
      <c r="AK22" s="29">
        <f t="shared" si="0"/>
        <v>0</v>
      </c>
      <c r="AL22" s="30">
        <f t="shared" si="1"/>
        <v>0</v>
      </c>
      <c r="AM22" s="79"/>
      <c r="AN22" s="79"/>
    </row>
    <row r="23" spans="1:40" ht="18" customHeight="1" x14ac:dyDescent="0.15">
      <c r="A23" s="23">
        <v>13</v>
      </c>
      <c r="B23" s="24"/>
      <c r="C23" s="25"/>
      <c r="D23" s="26"/>
      <c r="E23" s="27"/>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136"/>
      <c r="AI23" s="136"/>
      <c r="AJ23" s="136"/>
      <c r="AK23" s="29">
        <f t="shared" si="0"/>
        <v>0</v>
      </c>
      <c r="AL23" s="30">
        <f t="shared" si="1"/>
        <v>0</v>
      </c>
      <c r="AM23" s="79"/>
      <c r="AN23" s="79"/>
    </row>
    <row r="24" spans="1:40" ht="18" customHeight="1" x14ac:dyDescent="0.15">
      <c r="A24" s="23">
        <v>14</v>
      </c>
      <c r="B24" s="24"/>
      <c r="C24" s="25"/>
      <c r="D24" s="26"/>
      <c r="E24" s="27"/>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136"/>
      <c r="AI24" s="136"/>
      <c r="AJ24" s="136"/>
      <c r="AK24" s="29">
        <f t="shared" si="0"/>
        <v>0</v>
      </c>
      <c r="AL24" s="30">
        <f t="shared" si="1"/>
        <v>0</v>
      </c>
      <c r="AM24" s="79"/>
      <c r="AN24" s="79"/>
    </row>
    <row r="25" spans="1:40" ht="18" customHeight="1" x14ac:dyDescent="0.15">
      <c r="A25" s="23">
        <v>15</v>
      </c>
      <c r="B25" s="24"/>
      <c r="C25" s="25"/>
      <c r="D25" s="26"/>
      <c r="E25" s="2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136"/>
      <c r="AI25" s="136"/>
      <c r="AJ25" s="136"/>
      <c r="AK25" s="29">
        <f t="shared" si="0"/>
        <v>0</v>
      </c>
      <c r="AL25" s="30">
        <f t="shared" si="1"/>
        <v>0</v>
      </c>
      <c r="AM25" s="79"/>
      <c r="AN25" s="79"/>
    </row>
    <row r="26" spans="1:40" ht="18" customHeight="1" x14ac:dyDescent="0.15">
      <c r="A26" s="23">
        <v>16</v>
      </c>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136"/>
      <c r="AI26" s="136"/>
      <c r="AJ26" s="136"/>
      <c r="AK26" s="29">
        <f t="shared" si="0"/>
        <v>0</v>
      </c>
      <c r="AL26" s="30">
        <f t="shared" si="1"/>
        <v>0</v>
      </c>
      <c r="AM26" s="79"/>
      <c r="AN26" s="79"/>
    </row>
    <row r="27" spans="1:40" ht="18" customHeight="1" x14ac:dyDescent="0.15">
      <c r="A27" s="23">
        <v>17</v>
      </c>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136"/>
      <c r="AI27" s="136"/>
      <c r="AJ27" s="136"/>
      <c r="AK27" s="29">
        <f t="shared" si="0"/>
        <v>0</v>
      </c>
      <c r="AL27" s="30">
        <f t="shared" si="1"/>
        <v>0</v>
      </c>
      <c r="AM27" s="79"/>
      <c r="AN27" s="79"/>
    </row>
    <row r="28" spans="1:40" ht="18" customHeight="1" x14ac:dyDescent="0.15">
      <c r="A28" s="23">
        <v>18</v>
      </c>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136"/>
      <c r="AI28" s="136"/>
      <c r="AJ28" s="136"/>
      <c r="AK28" s="29">
        <f t="shared" si="0"/>
        <v>0</v>
      </c>
      <c r="AL28" s="30">
        <f t="shared" si="1"/>
        <v>0</v>
      </c>
      <c r="AM28" s="79"/>
      <c r="AN28" s="79"/>
    </row>
    <row r="29" spans="1:40" ht="18" customHeight="1" x14ac:dyDescent="0.15">
      <c r="A29" s="23">
        <v>19</v>
      </c>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136"/>
      <c r="AI29" s="136"/>
      <c r="AJ29" s="136"/>
      <c r="AK29" s="29">
        <f t="shared" si="0"/>
        <v>0</v>
      </c>
      <c r="AL29" s="30">
        <f t="shared" si="1"/>
        <v>0</v>
      </c>
      <c r="AM29" s="79"/>
      <c r="AN29" s="79"/>
    </row>
    <row r="30" spans="1:40" ht="18" customHeight="1" x14ac:dyDescent="0.15">
      <c r="A30" s="23">
        <v>20</v>
      </c>
      <c r="B30" s="24"/>
      <c r="C30" s="25"/>
      <c r="D30" s="26"/>
      <c r="E30" s="27"/>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136"/>
      <c r="AI30" s="136"/>
      <c r="AJ30" s="136"/>
      <c r="AK30" s="29">
        <f t="shared" si="0"/>
        <v>0</v>
      </c>
      <c r="AL30" s="30">
        <f t="shared" si="1"/>
        <v>0</v>
      </c>
      <c r="AM30" s="79"/>
      <c r="AN30" s="79"/>
    </row>
    <row r="31" spans="1:40" ht="18" customHeight="1" x14ac:dyDescent="0.15">
      <c r="A31" s="76" t="s">
        <v>66</v>
      </c>
      <c r="B31" s="84"/>
      <c r="C31" s="84"/>
      <c r="D31" s="84"/>
      <c r="E31" s="84"/>
      <c r="F31" s="32">
        <f>+SUM(F11:F30)</f>
        <v>0</v>
      </c>
      <c r="G31" s="32">
        <f t="shared" ref="G31:AJ31" si="2">+SUM(G11:G30)</f>
        <v>0</v>
      </c>
      <c r="H31" s="32">
        <f t="shared" si="2"/>
        <v>0</v>
      </c>
      <c r="I31" s="32">
        <f t="shared" si="2"/>
        <v>0</v>
      </c>
      <c r="J31" s="32">
        <f t="shared" si="2"/>
        <v>0</v>
      </c>
      <c r="K31" s="32">
        <f t="shared" si="2"/>
        <v>0</v>
      </c>
      <c r="L31" s="32">
        <f t="shared" si="2"/>
        <v>0</v>
      </c>
      <c r="M31" s="32">
        <f t="shared" si="2"/>
        <v>0</v>
      </c>
      <c r="N31" s="32">
        <f t="shared" si="2"/>
        <v>0</v>
      </c>
      <c r="O31" s="32">
        <f t="shared" si="2"/>
        <v>0</v>
      </c>
      <c r="P31" s="32">
        <f t="shared" si="2"/>
        <v>0</v>
      </c>
      <c r="Q31" s="32">
        <f t="shared" si="2"/>
        <v>0</v>
      </c>
      <c r="R31" s="32">
        <f t="shared" si="2"/>
        <v>0</v>
      </c>
      <c r="S31" s="32">
        <f t="shared" si="2"/>
        <v>0</v>
      </c>
      <c r="T31" s="32">
        <f t="shared" si="2"/>
        <v>0</v>
      </c>
      <c r="U31" s="32">
        <f t="shared" si="2"/>
        <v>0</v>
      </c>
      <c r="V31" s="32">
        <f t="shared" si="2"/>
        <v>0</v>
      </c>
      <c r="W31" s="32">
        <f t="shared" si="2"/>
        <v>0</v>
      </c>
      <c r="X31" s="32">
        <f t="shared" si="2"/>
        <v>0</v>
      </c>
      <c r="Y31" s="32">
        <f t="shared" si="2"/>
        <v>0</v>
      </c>
      <c r="Z31" s="32">
        <f t="shared" si="2"/>
        <v>0</v>
      </c>
      <c r="AA31" s="32">
        <f t="shared" si="2"/>
        <v>0</v>
      </c>
      <c r="AB31" s="32">
        <f t="shared" si="2"/>
        <v>0</v>
      </c>
      <c r="AC31" s="32">
        <f t="shared" si="2"/>
        <v>0</v>
      </c>
      <c r="AD31" s="32">
        <f t="shared" si="2"/>
        <v>0</v>
      </c>
      <c r="AE31" s="32">
        <f t="shared" si="2"/>
        <v>0</v>
      </c>
      <c r="AF31" s="32">
        <f t="shared" si="2"/>
        <v>0</v>
      </c>
      <c r="AG31" s="32">
        <f t="shared" si="2"/>
        <v>0</v>
      </c>
      <c r="AH31" s="136">
        <f t="shared" si="2"/>
        <v>0</v>
      </c>
      <c r="AI31" s="136">
        <f t="shared" si="2"/>
        <v>0</v>
      </c>
      <c r="AJ31" s="136">
        <f t="shared" si="2"/>
        <v>0</v>
      </c>
      <c r="AK31" s="29">
        <f t="shared" si="0"/>
        <v>0</v>
      </c>
      <c r="AL31" s="30">
        <f>IF($AK$3="４週",AK31/4,AK31/(DAY(EOMONTH($F$9,0))/7))</f>
        <v>0</v>
      </c>
      <c r="AM31" s="85"/>
      <c r="AN31" s="85"/>
    </row>
    <row r="32" spans="1:40" ht="18" customHeight="1" x14ac:dyDescent="0.15">
      <c r="A32" s="84" t="s">
        <v>104</v>
      </c>
      <c r="B32" s="84"/>
      <c r="C32" s="84"/>
      <c r="D32" s="84"/>
      <c r="E32" s="86"/>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137"/>
      <c r="AI32" s="137"/>
      <c r="AJ32" s="137"/>
      <c r="AK32" s="32"/>
      <c r="AL32" s="34"/>
      <c r="AM32" s="85"/>
      <c r="AN32" s="85"/>
    </row>
    <row r="33" spans="1:43" ht="15" customHeight="1" x14ac:dyDescent="0.15">
      <c r="A33" s="20"/>
      <c r="B33" s="20"/>
      <c r="C33" s="20"/>
      <c r="D33" s="20"/>
      <c r="E33" s="20"/>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20"/>
      <c r="AL33" s="20"/>
      <c r="AM33" s="12"/>
    </row>
    <row r="34" spans="1:43" ht="15" customHeight="1" x14ac:dyDescent="0.15">
      <c r="A34" s="20"/>
      <c r="B34" s="20"/>
      <c r="C34" s="20"/>
      <c r="D34" s="20"/>
      <c r="E34" s="20"/>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20"/>
      <c r="AL34" s="20"/>
      <c r="AM34" s="12"/>
    </row>
    <row r="35" spans="1:43" ht="21" customHeight="1" x14ac:dyDescent="0.15">
      <c r="A35" s="2" t="s">
        <v>105</v>
      </c>
      <c r="B35" s="20"/>
      <c r="C35" s="20"/>
      <c r="D35" s="20"/>
      <c r="E35" s="20"/>
      <c r="F35" s="20"/>
      <c r="G35" s="8"/>
      <c r="H35" s="8"/>
      <c r="I35" s="8"/>
      <c r="J35" s="8"/>
      <c r="K35" s="8"/>
      <c r="L35" s="8"/>
      <c r="M35" s="8"/>
      <c r="N35" s="8"/>
      <c r="O35" s="8"/>
      <c r="AM35" s="20"/>
      <c r="AN35" s="12"/>
    </row>
    <row r="36" spans="1:43" ht="32.25" customHeight="1" x14ac:dyDescent="0.15">
      <c r="A36" s="75"/>
      <c r="B36" s="75"/>
      <c r="C36" s="75"/>
      <c r="D36" s="35">
        <v>4</v>
      </c>
      <c r="E36" s="35">
        <v>5</v>
      </c>
      <c r="F36" s="93">
        <v>6</v>
      </c>
      <c r="G36" s="93"/>
      <c r="H36" s="93"/>
      <c r="I36" s="93">
        <v>7</v>
      </c>
      <c r="J36" s="93"/>
      <c r="K36" s="93"/>
      <c r="L36" s="93">
        <v>8</v>
      </c>
      <c r="M36" s="93"/>
      <c r="N36" s="93"/>
      <c r="O36" s="93">
        <v>9</v>
      </c>
      <c r="P36" s="93"/>
      <c r="Q36" s="93"/>
      <c r="R36" s="93">
        <v>10</v>
      </c>
      <c r="S36" s="93"/>
      <c r="T36" s="93"/>
      <c r="U36" s="93">
        <v>11</v>
      </c>
      <c r="V36" s="93"/>
      <c r="W36" s="93"/>
      <c r="X36" s="93">
        <v>12</v>
      </c>
      <c r="Y36" s="93"/>
      <c r="Z36" s="93"/>
      <c r="AA36" s="93">
        <v>1</v>
      </c>
      <c r="AB36" s="93"/>
      <c r="AC36" s="93"/>
      <c r="AD36" s="93">
        <v>2</v>
      </c>
      <c r="AE36" s="93"/>
      <c r="AF36" s="93"/>
      <c r="AG36" s="93">
        <v>3</v>
      </c>
      <c r="AH36" s="93"/>
      <c r="AI36" s="93"/>
      <c r="AJ36" s="75" t="s">
        <v>65</v>
      </c>
      <c r="AK36" s="75"/>
      <c r="AL36" s="36" t="s">
        <v>106</v>
      </c>
      <c r="AM36" s="87" t="s">
        <v>107</v>
      </c>
      <c r="AN36" s="88"/>
      <c r="AO36" s="9"/>
      <c r="AP36" s="9"/>
      <c r="AQ36" s="9"/>
    </row>
    <row r="37" spans="1:43" ht="20.100000000000001" customHeight="1" x14ac:dyDescent="0.15">
      <c r="A37" s="89" t="s">
        <v>108</v>
      </c>
      <c r="B37" s="89"/>
      <c r="C37" s="89"/>
      <c r="D37" s="37">
        <f>SUM(D38,D39,D40,D41,D43,D45)</f>
        <v>1840</v>
      </c>
      <c r="E37" s="37">
        <f>SUM(E38,E39,E40,E41,E43,E45)</f>
        <v>1726</v>
      </c>
      <c r="F37" s="90">
        <f>SUM(F38,F39,F40,F41,F43,F45)</f>
        <v>1840</v>
      </c>
      <c r="G37" s="91"/>
      <c r="H37" s="92"/>
      <c r="I37" s="90">
        <f>SUM(I38,I39,I40,I41,I43,I45)</f>
        <v>1932</v>
      </c>
      <c r="J37" s="91">
        <f t="shared" ref="J37:AI37" si="3">SUM(J38,J39,J40,J41,J43,J45)</f>
        <v>0</v>
      </c>
      <c r="K37" s="92">
        <f t="shared" si="3"/>
        <v>0</v>
      </c>
      <c r="L37" s="90">
        <f>SUM(L38,L39,L40,L41,L43,L45)</f>
        <v>1932</v>
      </c>
      <c r="M37" s="91"/>
      <c r="N37" s="92"/>
      <c r="O37" s="90">
        <f>SUM(O38,O39,O40,O41,O43,O45)</f>
        <v>1748</v>
      </c>
      <c r="P37" s="91"/>
      <c r="Q37" s="92"/>
      <c r="R37" s="90">
        <f>SUM(R38,R39,R40,R41,R43,R45)</f>
        <v>1840</v>
      </c>
      <c r="S37" s="91"/>
      <c r="T37" s="92"/>
      <c r="U37" s="90">
        <f>SUM(U38,U39,U40,U41,U43,U45)</f>
        <v>1840</v>
      </c>
      <c r="V37" s="91">
        <f t="shared" si="3"/>
        <v>0</v>
      </c>
      <c r="W37" s="92">
        <f t="shared" si="3"/>
        <v>0</v>
      </c>
      <c r="X37" s="90">
        <f>SUM(X38,X39,X40,X41,X43,X45)</f>
        <v>1748</v>
      </c>
      <c r="Y37" s="91">
        <f t="shared" si="3"/>
        <v>0</v>
      </c>
      <c r="Z37" s="92">
        <f t="shared" si="3"/>
        <v>0</v>
      </c>
      <c r="AA37" s="90">
        <f>SUM(AA38,AA39,AA40,AA41,AA43,AA45)</f>
        <v>1748</v>
      </c>
      <c r="AB37" s="91">
        <f t="shared" si="3"/>
        <v>0</v>
      </c>
      <c r="AC37" s="92">
        <f t="shared" si="3"/>
        <v>0</v>
      </c>
      <c r="AD37" s="90">
        <f>SUM(AD38,AD39,AD40,AD41,AD43,AD45)</f>
        <v>1748</v>
      </c>
      <c r="AE37" s="91">
        <f t="shared" si="3"/>
        <v>0</v>
      </c>
      <c r="AF37" s="92">
        <f t="shared" si="3"/>
        <v>0</v>
      </c>
      <c r="AG37" s="90">
        <f>SUM(AG38,AG39,AG40,AG41,AG43,AG45)</f>
        <v>1840</v>
      </c>
      <c r="AH37" s="91">
        <f t="shared" si="3"/>
        <v>0</v>
      </c>
      <c r="AI37" s="92">
        <f t="shared" si="3"/>
        <v>0</v>
      </c>
      <c r="AJ37" s="95">
        <f>SUM(D37:AI37)</f>
        <v>21782</v>
      </c>
      <c r="AK37" s="95"/>
      <c r="AL37" s="59">
        <f>ROUNDUP(AJ37/AJ47,1)</f>
        <v>92</v>
      </c>
      <c r="AM37" s="96"/>
      <c r="AN37" s="97"/>
      <c r="AO37" s="9"/>
      <c r="AP37" s="9"/>
      <c r="AQ37" s="9"/>
    </row>
    <row r="38" spans="1:43" s="41" customFormat="1" ht="20.100000000000001" customHeight="1" x14ac:dyDescent="0.15">
      <c r="A38" s="60" t="s">
        <v>109</v>
      </c>
      <c r="B38" s="61"/>
      <c r="C38" s="62"/>
      <c r="D38" s="28">
        <v>50</v>
      </c>
      <c r="E38" s="28">
        <v>45</v>
      </c>
      <c r="F38" s="121">
        <v>50</v>
      </c>
      <c r="G38" s="122"/>
      <c r="H38" s="123"/>
      <c r="I38" s="121">
        <v>50</v>
      </c>
      <c r="J38" s="122"/>
      <c r="K38" s="123"/>
      <c r="L38" s="121">
        <v>50</v>
      </c>
      <c r="M38" s="122"/>
      <c r="N38" s="123"/>
      <c r="O38" s="121">
        <v>45</v>
      </c>
      <c r="P38" s="122"/>
      <c r="Q38" s="123"/>
      <c r="R38" s="121">
        <v>50</v>
      </c>
      <c r="S38" s="122"/>
      <c r="T38" s="123"/>
      <c r="U38" s="121">
        <v>50</v>
      </c>
      <c r="V38" s="122"/>
      <c r="W38" s="123"/>
      <c r="X38" s="121">
        <v>45</v>
      </c>
      <c r="Y38" s="122"/>
      <c r="Z38" s="123"/>
      <c r="AA38" s="121">
        <v>45</v>
      </c>
      <c r="AB38" s="122"/>
      <c r="AC38" s="123"/>
      <c r="AD38" s="121">
        <v>45</v>
      </c>
      <c r="AE38" s="122"/>
      <c r="AF38" s="123"/>
      <c r="AG38" s="121">
        <v>50</v>
      </c>
      <c r="AH38" s="122"/>
      <c r="AI38" s="123"/>
      <c r="AJ38" s="95">
        <f t="shared" ref="AJ38:AJ46" si="4">SUM(D38:AI38)</f>
        <v>575</v>
      </c>
      <c r="AK38" s="95"/>
      <c r="AL38" s="59">
        <f>ROUNDUP(AJ38/$AJ$47,1)</f>
        <v>2.5</v>
      </c>
      <c r="AM38" s="96"/>
      <c r="AN38" s="97"/>
      <c r="AO38" s="40"/>
      <c r="AP38" s="40"/>
      <c r="AQ38" s="40"/>
    </row>
    <row r="39" spans="1:43" s="41" customFormat="1" ht="20.100000000000001" customHeight="1" x14ac:dyDescent="0.15">
      <c r="A39" s="60" t="s">
        <v>110</v>
      </c>
      <c r="B39" s="61"/>
      <c r="C39" s="62"/>
      <c r="D39" s="28">
        <v>50</v>
      </c>
      <c r="E39" s="28">
        <v>50</v>
      </c>
      <c r="F39" s="121">
        <v>50</v>
      </c>
      <c r="G39" s="122"/>
      <c r="H39" s="123"/>
      <c r="I39" s="121">
        <v>55</v>
      </c>
      <c r="J39" s="122"/>
      <c r="K39" s="123"/>
      <c r="L39" s="121">
        <v>55</v>
      </c>
      <c r="M39" s="122"/>
      <c r="N39" s="123"/>
      <c r="O39" s="121">
        <v>50</v>
      </c>
      <c r="P39" s="122"/>
      <c r="Q39" s="123"/>
      <c r="R39" s="121">
        <v>50</v>
      </c>
      <c r="S39" s="122"/>
      <c r="T39" s="123"/>
      <c r="U39" s="121">
        <v>50</v>
      </c>
      <c r="V39" s="122"/>
      <c r="W39" s="123"/>
      <c r="X39" s="121">
        <v>50</v>
      </c>
      <c r="Y39" s="122"/>
      <c r="Z39" s="123"/>
      <c r="AA39" s="121">
        <v>50</v>
      </c>
      <c r="AB39" s="122"/>
      <c r="AC39" s="123"/>
      <c r="AD39" s="121">
        <v>50</v>
      </c>
      <c r="AE39" s="122"/>
      <c r="AF39" s="123"/>
      <c r="AG39" s="121">
        <v>50</v>
      </c>
      <c r="AH39" s="122"/>
      <c r="AI39" s="123"/>
      <c r="AJ39" s="95">
        <f t="shared" si="4"/>
        <v>610</v>
      </c>
      <c r="AK39" s="95"/>
      <c r="AL39" s="59">
        <f>ROUNDUP(AJ39/$AJ$47,1)</f>
        <v>2.6</v>
      </c>
      <c r="AM39" s="96"/>
      <c r="AN39" s="97"/>
      <c r="AO39" s="40"/>
      <c r="AP39" s="40"/>
      <c r="AQ39" s="40"/>
    </row>
    <row r="40" spans="1:43" ht="20.100000000000001" customHeight="1" x14ac:dyDescent="0.15">
      <c r="A40" s="60" t="s">
        <v>111</v>
      </c>
      <c r="B40" s="61"/>
      <c r="C40" s="62"/>
      <c r="D40" s="28">
        <v>100</v>
      </c>
      <c r="E40" s="28">
        <v>95</v>
      </c>
      <c r="F40" s="121">
        <v>100</v>
      </c>
      <c r="G40" s="122"/>
      <c r="H40" s="123"/>
      <c r="I40" s="121">
        <v>105</v>
      </c>
      <c r="J40" s="122"/>
      <c r="K40" s="123"/>
      <c r="L40" s="121">
        <v>105</v>
      </c>
      <c r="M40" s="122"/>
      <c r="N40" s="123"/>
      <c r="O40" s="121">
        <v>95</v>
      </c>
      <c r="P40" s="122"/>
      <c r="Q40" s="123"/>
      <c r="R40" s="121">
        <v>100</v>
      </c>
      <c r="S40" s="122"/>
      <c r="T40" s="123"/>
      <c r="U40" s="121">
        <v>100</v>
      </c>
      <c r="V40" s="122"/>
      <c r="W40" s="123"/>
      <c r="X40" s="121">
        <v>95</v>
      </c>
      <c r="Y40" s="122"/>
      <c r="Z40" s="123"/>
      <c r="AA40" s="121">
        <v>95</v>
      </c>
      <c r="AB40" s="122"/>
      <c r="AC40" s="123"/>
      <c r="AD40" s="121">
        <v>95</v>
      </c>
      <c r="AE40" s="122"/>
      <c r="AF40" s="123"/>
      <c r="AG40" s="121">
        <v>100</v>
      </c>
      <c r="AH40" s="122"/>
      <c r="AI40" s="123"/>
      <c r="AJ40" s="95">
        <f t="shared" si="4"/>
        <v>1185</v>
      </c>
      <c r="AK40" s="95"/>
      <c r="AL40" s="59">
        <f>ROUNDUP(AJ40/$AJ$47,1)</f>
        <v>5</v>
      </c>
      <c r="AM40" s="96"/>
      <c r="AN40" s="97"/>
      <c r="AO40" s="9"/>
      <c r="AP40" s="9"/>
      <c r="AQ40" s="9"/>
    </row>
    <row r="41" spans="1:43" ht="20.100000000000001" customHeight="1" x14ac:dyDescent="0.15">
      <c r="A41" s="105" t="s">
        <v>112</v>
      </c>
      <c r="B41" s="99"/>
      <c r="C41" s="100"/>
      <c r="D41" s="28">
        <v>100</v>
      </c>
      <c r="E41" s="28">
        <v>95</v>
      </c>
      <c r="F41" s="121">
        <v>100</v>
      </c>
      <c r="G41" s="122"/>
      <c r="H41" s="123"/>
      <c r="I41" s="121">
        <v>105</v>
      </c>
      <c r="J41" s="122"/>
      <c r="K41" s="123"/>
      <c r="L41" s="121">
        <v>105</v>
      </c>
      <c r="M41" s="122"/>
      <c r="N41" s="123"/>
      <c r="O41" s="121">
        <v>95</v>
      </c>
      <c r="P41" s="122"/>
      <c r="Q41" s="123"/>
      <c r="R41" s="121">
        <v>100</v>
      </c>
      <c r="S41" s="122"/>
      <c r="T41" s="123"/>
      <c r="U41" s="121">
        <v>100</v>
      </c>
      <c r="V41" s="122"/>
      <c r="W41" s="123"/>
      <c r="X41" s="121">
        <v>95</v>
      </c>
      <c r="Y41" s="122"/>
      <c r="Z41" s="123"/>
      <c r="AA41" s="121">
        <v>95</v>
      </c>
      <c r="AB41" s="122"/>
      <c r="AC41" s="123"/>
      <c r="AD41" s="121">
        <v>95</v>
      </c>
      <c r="AE41" s="122"/>
      <c r="AF41" s="123"/>
      <c r="AG41" s="121">
        <v>100</v>
      </c>
      <c r="AH41" s="122"/>
      <c r="AI41" s="123"/>
      <c r="AJ41" s="95">
        <f t="shared" si="4"/>
        <v>1185</v>
      </c>
      <c r="AK41" s="95"/>
      <c r="AL41" s="124">
        <f>ROUNDUP(AJ41/$AJ$47,1)</f>
        <v>5</v>
      </c>
      <c r="AM41" s="96"/>
      <c r="AN41" s="97"/>
      <c r="AO41" s="9"/>
      <c r="AP41" s="9"/>
      <c r="AQ41" s="9"/>
    </row>
    <row r="42" spans="1:43" s="41" customFormat="1" ht="20.100000000000001" customHeight="1" x14ac:dyDescent="0.15">
      <c r="A42" s="39"/>
      <c r="B42" s="101" t="s">
        <v>113</v>
      </c>
      <c r="C42" s="102"/>
      <c r="D42" s="28">
        <v>40</v>
      </c>
      <c r="E42" s="28">
        <v>45</v>
      </c>
      <c r="F42" s="121">
        <v>40</v>
      </c>
      <c r="G42" s="122"/>
      <c r="H42" s="123"/>
      <c r="I42" s="121">
        <v>40</v>
      </c>
      <c r="J42" s="122"/>
      <c r="K42" s="123"/>
      <c r="L42" s="121">
        <v>60</v>
      </c>
      <c r="M42" s="122"/>
      <c r="N42" s="123"/>
      <c r="O42" s="121">
        <v>50</v>
      </c>
      <c r="P42" s="122"/>
      <c r="Q42" s="123"/>
      <c r="R42" s="121">
        <v>40</v>
      </c>
      <c r="S42" s="122"/>
      <c r="T42" s="123"/>
      <c r="U42" s="121">
        <v>40</v>
      </c>
      <c r="V42" s="122"/>
      <c r="W42" s="123"/>
      <c r="X42" s="121">
        <v>30</v>
      </c>
      <c r="Y42" s="122"/>
      <c r="Z42" s="123"/>
      <c r="AA42" s="121">
        <v>30</v>
      </c>
      <c r="AB42" s="122"/>
      <c r="AC42" s="123"/>
      <c r="AD42" s="121">
        <v>30</v>
      </c>
      <c r="AE42" s="122"/>
      <c r="AF42" s="123"/>
      <c r="AG42" s="121">
        <v>50</v>
      </c>
      <c r="AH42" s="122"/>
      <c r="AI42" s="123"/>
      <c r="AJ42" s="95">
        <f t="shared" si="4"/>
        <v>495</v>
      </c>
      <c r="AK42" s="95"/>
      <c r="AL42" s="125"/>
      <c r="AM42" s="103">
        <f>ROUNDUP($AJ$42/$AJ$47,1)</f>
        <v>2.1</v>
      </c>
      <c r="AN42" s="104"/>
      <c r="AO42" s="40"/>
      <c r="AP42" s="40"/>
      <c r="AQ42" s="40"/>
    </row>
    <row r="43" spans="1:43" ht="20.100000000000001" customHeight="1" x14ac:dyDescent="0.15">
      <c r="A43" s="105" t="s">
        <v>114</v>
      </c>
      <c r="B43" s="99"/>
      <c r="C43" s="100"/>
      <c r="D43" s="28">
        <v>140</v>
      </c>
      <c r="E43" s="28">
        <v>131</v>
      </c>
      <c r="F43" s="121">
        <v>140</v>
      </c>
      <c r="G43" s="122"/>
      <c r="H43" s="123"/>
      <c r="I43" s="121">
        <v>147</v>
      </c>
      <c r="J43" s="122"/>
      <c r="K43" s="123"/>
      <c r="L43" s="121">
        <v>147</v>
      </c>
      <c r="M43" s="122"/>
      <c r="N43" s="123"/>
      <c r="O43" s="121">
        <v>133</v>
      </c>
      <c r="P43" s="122"/>
      <c r="Q43" s="123"/>
      <c r="R43" s="121">
        <v>140</v>
      </c>
      <c r="S43" s="122"/>
      <c r="T43" s="123"/>
      <c r="U43" s="121">
        <v>140</v>
      </c>
      <c r="V43" s="122"/>
      <c r="W43" s="123"/>
      <c r="X43" s="121">
        <v>133</v>
      </c>
      <c r="Y43" s="122"/>
      <c r="Z43" s="123"/>
      <c r="AA43" s="121">
        <v>133</v>
      </c>
      <c r="AB43" s="122"/>
      <c r="AC43" s="123"/>
      <c r="AD43" s="121">
        <v>133</v>
      </c>
      <c r="AE43" s="122"/>
      <c r="AF43" s="123"/>
      <c r="AG43" s="121">
        <v>140</v>
      </c>
      <c r="AH43" s="122"/>
      <c r="AI43" s="123"/>
      <c r="AJ43" s="95">
        <f t="shared" si="4"/>
        <v>1657</v>
      </c>
      <c r="AK43" s="95"/>
      <c r="AL43" s="124">
        <f>ROUNDUP(AJ43/$AJ$47,1)</f>
        <v>7</v>
      </c>
      <c r="AM43" s="96"/>
      <c r="AN43" s="97"/>
      <c r="AO43" s="9"/>
      <c r="AP43" s="9"/>
      <c r="AQ43" s="9"/>
    </row>
    <row r="44" spans="1:43" s="41" customFormat="1" ht="20.100000000000001" customHeight="1" x14ac:dyDescent="0.15">
      <c r="A44" s="42"/>
      <c r="B44" s="101" t="s">
        <v>113</v>
      </c>
      <c r="C44" s="102"/>
      <c r="D44" s="28">
        <v>40</v>
      </c>
      <c r="E44" s="28">
        <v>31</v>
      </c>
      <c r="F44" s="121">
        <v>40</v>
      </c>
      <c r="G44" s="122"/>
      <c r="H44" s="123"/>
      <c r="I44" s="121">
        <v>47</v>
      </c>
      <c r="J44" s="122"/>
      <c r="K44" s="123"/>
      <c r="L44" s="121">
        <v>47</v>
      </c>
      <c r="M44" s="122"/>
      <c r="N44" s="123"/>
      <c r="O44" s="121">
        <v>33</v>
      </c>
      <c r="P44" s="122"/>
      <c r="Q44" s="123"/>
      <c r="R44" s="121">
        <v>40</v>
      </c>
      <c r="S44" s="122"/>
      <c r="T44" s="123"/>
      <c r="U44" s="121">
        <v>40</v>
      </c>
      <c r="V44" s="122"/>
      <c r="W44" s="123"/>
      <c r="X44" s="121">
        <v>33</v>
      </c>
      <c r="Y44" s="122"/>
      <c r="Z44" s="123"/>
      <c r="AA44" s="121">
        <v>33</v>
      </c>
      <c r="AB44" s="122"/>
      <c r="AC44" s="123"/>
      <c r="AD44" s="121">
        <v>33</v>
      </c>
      <c r="AE44" s="122"/>
      <c r="AF44" s="123"/>
      <c r="AG44" s="121">
        <v>40</v>
      </c>
      <c r="AH44" s="122"/>
      <c r="AI44" s="123"/>
      <c r="AJ44" s="95">
        <f t="shared" si="4"/>
        <v>457</v>
      </c>
      <c r="AK44" s="95"/>
      <c r="AL44" s="125"/>
      <c r="AM44" s="103">
        <f>ROUNDUP($AJ$44/$AJ$47,1)</f>
        <v>2</v>
      </c>
      <c r="AN44" s="104"/>
      <c r="AO44" s="40"/>
      <c r="AP44" s="40"/>
      <c r="AQ44" s="40"/>
    </row>
    <row r="45" spans="1:43" ht="20.100000000000001" customHeight="1" x14ac:dyDescent="0.15">
      <c r="A45" s="105" t="s">
        <v>116</v>
      </c>
      <c r="B45" s="99"/>
      <c r="C45" s="100"/>
      <c r="D45" s="28">
        <v>1400</v>
      </c>
      <c r="E45" s="28">
        <v>1310</v>
      </c>
      <c r="F45" s="121">
        <v>1400</v>
      </c>
      <c r="G45" s="122"/>
      <c r="H45" s="123"/>
      <c r="I45" s="121">
        <v>1470</v>
      </c>
      <c r="J45" s="122"/>
      <c r="K45" s="123"/>
      <c r="L45" s="121">
        <v>1470</v>
      </c>
      <c r="M45" s="122"/>
      <c r="N45" s="123"/>
      <c r="O45" s="121">
        <v>1330</v>
      </c>
      <c r="P45" s="122"/>
      <c r="Q45" s="123"/>
      <c r="R45" s="121">
        <v>1400</v>
      </c>
      <c r="S45" s="122"/>
      <c r="T45" s="123"/>
      <c r="U45" s="121">
        <v>1400</v>
      </c>
      <c r="V45" s="122"/>
      <c r="W45" s="123"/>
      <c r="X45" s="121">
        <v>1330</v>
      </c>
      <c r="Y45" s="122"/>
      <c r="Z45" s="123"/>
      <c r="AA45" s="121">
        <v>1330</v>
      </c>
      <c r="AB45" s="122"/>
      <c r="AC45" s="123"/>
      <c r="AD45" s="121">
        <v>1330</v>
      </c>
      <c r="AE45" s="122"/>
      <c r="AF45" s="123"/>
      <c r="AG45" s="121">
        <v>1400</v>
      </c>
      <c r="AH45" s="122"/>
      <c r="AI45" s="123"/>
      <c r="AJ45" s="95">
        <f t="shared" si="4"/>
        <v>16570</v>
      </c>
      <c r="AK45" s="95"/>
      <c r="AL45" s="124">
        <f>ROUNDUP(AJ45/$AJ$47,1)</f>
        <v>70</v>
      </c>
      <c r="AM45" s="96"/>
      <c r="AN45" s="97"/>
      <c r="AO45" s="9"/>
      <c r="AP45" s="9"/>
      <c r="AQ45" s="9"/>
    </row>
    <row r="46" spans="1:43" s="41" customFormat="1" ht="20.100000000000001" customHeight="1" x14ac:dyDescent="0.15">
      <c r="A46" s="39"/>
      <c r="B46" s="101" t="s">
        <v>113</v>
      </c>
      <c r="C46" s="102"/>
      <c r="D46" s="28">
        <v>400</v>
      </c>
      <c r="E46" s="28">
        <v>310</v>
      </c>
      <c r="F46" s="121">
        <v>400</v>
      </c>
      <c r="G46" s="122"/>
      <c r="H46" s="123"/>
      <c r="I46" s="121">
        <v>470</v>
      </c>
      <c r="J46" s="122"/>
      <c r="K46" s="123"/>
      <c r="L46" s="121">
        <v>470</v>
      </c>
      <c r="M46" s="122"/>
      <c r="N46" s="123"/>
      <c r="O46" s="121">
        <v>330</v>
      </c>
      <c r="P46" s="122"/>
      <c r="Q46" s="123"/>
      <c r="R46" s="121">
        <v>400</v>
      </c>
      <c r="S46" s="122"/>
      <c r="T46" s="123"/>
      <c r="U46" s="121">
        <v>400</v>
      </c>
      <c r="V46" s="122"/>
      <c r="W46" s="123"/>
      <c r="X46" s="121">
        <v>330</v>
      </c>
      <c r="Y46" s="122"/>
      <c r="Z46" s="123"/>
      <c r="AA46" s="121">
        <v>330</v>
      </c>
      <c r="AB46" s="122"/>
      <c r="AC46" s="123"/>
      <c r="AD46" s="121">
        <v>330</v>
      </c>
      <c r="AE46" s="122"/>
      <c r="AF46" s="123"/>
      <c r="AG46" s="121">
        <v>400</v>
      </c>
      <c r="AH46" s="122"/>
      <c r="AI46" s="123"/>
      <c r="AJ46" s="95">
        <f t="shared" si="4"/>
        <v>4570</v>
      </c>
      <c r="AK46" s="95"/>
      <c r="AL46" s="125"/>
      <c r="AM46" s="103">
        <f>ROUNDUP($AJ$46/$AJ$47,1)</f>
        <v>19.3</v>
      </c>
      <c r="AN46" s="104"/>
      <c r="AO46" s="40"/>
      <c r="AP46" s="40"/>
      <c r="AQ46" s="40"/>
    </row>
    <row r="47" spans="1:43" ht="20.100000000000001" customHeight="1" x14ac:dyDescent="0.15">
      <c r="A47" s="89" t="s">
        <v>117</v>
      </c>
      <c r="B47" s="89"/>
      <c r="C47" s="89"/>
      <c r="D47" s="28">
        <v>20</v>
      </c>
      <c r="E47" s="28">
        <v>19</v>
      </c>
      <c r="F47" s="94">
        <v>20</v>
      </c>
      <c r="G47" s="94"/>
      <c r="H47" s="94"/>
      <c r="I47" s="94">
        <v>21</v>
      </c>
      <c r="J47" s="94"/>
      <c r="K47" s="94"/>
      <c r="L47" s="94">
        <v>21</v>
      </c>
      <c r="M47" s="94"/>
      <c r="N47" s="94"/>
      <c r="O47" s="94">
        <v>19</v>
      </c>
      <c r="P47" s="94"/>
      <c r="Q47" s="94"/>
      <c r="R47" s="94">
        <v>20</v>
      </c>
      <c r="S47" s="94"/>
      <c r="T47" s="94"/>
      <c r="U47" s="94">
        <v>20</v>
      </c>
      <c r="V47" s="94"/>
      <c r="W47" s="94"/>
      <c r="X47" s="94">
        <v>19</v>
      </c>
      <c r="Y47" s="94"/>
      <c r="Z47" s="94"/>
      <c r="AA47" s="94">
        <v>19</v>
      </c>
      <c r="AB47" s="94"/>
      <c r="AC47" s="94"/>
      <c r="AD47" s="94">
        <v>19</v>
      </c>
      <c r="AE47" s="94"/>
      <c r="AF47" s="94"/>
      <c r="AG47" s="94">
        <v>20</v>
      </c>
      <c r="AH47" s="94"/>
      <c r="AI47" s="94"/>
      <c r="AJ47" s="95">
        <f>+SUM(D47:AI47)</f>
        <v>237</v>
      </c>
      <c r="AK47" s="95"/>
      <c r="AL47" s="43"/>
      <c r="AM47" s="96"/>
      <c r="AN47" s="97"/>
      <c r="AO47" s="9"/>
      <c r="AP47" s="9"/>
      <c r="AQ47" s="9"/>
    </row>
    <row r="48" spans="1:43" ht="5.0999999999999996" customHeight="1" x14ac:dyDescent="0.15">
      <c r="A48" s="44"/>
      <c r="B48" s="44"/>
      <c r="C48" s="44"/>
      <c r="D48" s="10"/>
      <c r="E48" s="10"/>
      <c r="F48" s="10"/>
      <c r="G48" s="10"/>
      <c r="H48" s="10"/>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45"/>
      <c r="AK48" s="8"/>
      <c r="AL48" s="20"/>
      <c r="AM48" s="20"/>
      <c r="AN48" s="12"/>
    </row>
    <row r="49" spans="1:40" ht="18" customHeight="1" x14ac:dyDescent="0.15">
      <c r="A49" s="2" t="s">
        <v>118</v>
      </c>
      <c r="B49" s="8"/>
      <c r="D49" s="8"/>
      <c r="E49" s="8"/>
      <c r="F49" s="8"/>
      <c r="G49" s="8"/>
      <c r="H49" s="8"/>
      <c r="I49" s="8"/>
      <c r="J49" s="8"/>
      <c r="K49" s="8"/>
      <c r="L49" s="8"/>
      <c r="M49" s="8"/>
      <c r="N49" s="8"/>
      <c r="O49" s="8"/>
      <c r="P49" s="8"/>
      <c r="Q49" s="8"/>
      <c r="R49" s="8"/>
      <c r="S49" s="8"/>
      <c r="T49" s="8"/>
      <c r="U49" s="8"/>
      <c r="V49" s="8"/>
      <c r="W49" s="20"/>
      <c r="X49" s="8"/>
      <c r="Y49" s="8"/>
      <c r="Z49" s="8"/>
      <c r="AA49" s="8"/>
      <c r="AB49" s="8"/>
      <c r="AC49" s="8"/>
      <c r="AD49" s="8"/>
      <c r="AE49" s="8"/>
      <c r="AF49" s="8"/>
      <c r="AG49" s="8"/>
      <c r="AH49" s="8"/>
      <c r="AI49" s="8"/>
      <c r="AJ49" s="45"/>
      <c r="AK49" s="8"/>
      <c r="AL49" s="20"/>
      <c r="AM49" s="20"/>
      <c r="AN49" s="12"/>
    </row>
    <row r="50" spans="1:40" ht="45" customHeight="1" x14ac:dyDescent="0.15">
      <c r="A50" s="75" t="s">
        <v>119</v>
      </c>
      <c r="B50" s="75"/>
      <c r="C50" s="75" t="s">
        <v>98</v>
      </c>
      <c r="D50" s="75"/>
      <c r="E50" s="82" t="s">
        <v>100</v>
      </c>
      <c r="F50" s="82"/>
      <c r="G50" s="82"/>
      <c r="H50" s="82"/>
      <c r="I50" s="106" t="s">
        <v>120</v>
      </c>
      <c r="J50" s="107"/>
      <c r="K50" s="107"/>
      <c r="L50" s="107"/>
      <c r="M50" s="107"/>
      <c r="N50" s="108"/>
      <c r="O50" s="106" t="s">
        <v>161</v>
      </c>
      <c r="P50" s="107"/>
      <c r="Q50" s="107"/>
      <c r="R50" s="107"/>
      <c r="S50" s="107"/>
      <c r="T50" s="108"/>
      <c r="U50" s="9"/>
      <c r="W50" s="20"/>
      <c r="X50" s="8"/>
      <c r="Y50" s="8"/>
      <c r="Z50" s="8"/>
      <c r="AA50" s="8"/>
      <c r="AB50" s="8"/>
      <c r="AC50" s="8"/>
      <c r="AD50" s="8"/>
      <c r="AE50" s="8"/>
      <c r="AF50" s="8"/>
      <c r="AG50" s="8"/>
      <c r="AH50" s="8"/>
      <c r="AI50" s="8"/>
      <c r="AJ50" s="45"/>
      <c r="AK50" s="8"/>
      <c r="AL50" s="20"/>
      <c r="AM50" s="20"/>
      <c r="AN50" s="12"/>
    </row>
    <row r="51" spans="1:40" ht="18" customHeight="1" x14ac:dyDescent="0.15">
      <c r="A51" s="82" t="s">
        <v>121</v>
      </c>
      <c r="B51" s="82"/>
      <c r="C51" s="114">
        <f>ROUNDDOWN(IF(AL37&lt;=30,1,1+ROUNDUP((AL37-30)/30,0)),1)</f>
        <v>4</v>
      </c>
      <c r="D51" s="114"/>
      <c r="E51" s="114">
        <f>ROUNDDOWN(AL37/5,1)</f>
        <v>18.399999999999999</v>
      </c>
      <c r="F51" s="114"/>
      <c r="G51" s="114"/>
      <c r="H51" s="114"/>
      <c r="I51" s="126">
        <f>ROUNDDOWN($AL$40/9,1)+ROUNDDOWN(($AL$41-$AM$42)/6,1)+ROUNDDOWN($AM$42/12,1)+ROUNDDOWN(($AL$43-$AM$44)/4,1)+ROUNDDOWN($AM$44/8,1)+ROUNDDOWN(($AL$45-$AM$46)/2.5,1)+ROUNDDOWN($AM$46/5,1)</f>
        <v>26.400000000000002</v>
      </c>
      <c r="J51" s="115"/>
      <c r="K51" s="115"/>
      <c r="L51" s="115"/>
      <c r="M51" s="115"/>
      <c r="N51" s="115"/>
      <c r="O51" s="127">
        <v>1</v>
      </c>
      <c r="P51" s="127"/>
      <c r="Q51" s="127"/>
      <c r="R51" s="127"/>
      <c r="S51" s="127"/>
      <c r="T51" s="127"/>
      <c r="U51" s="9"/>
      <c r="W51" s="20"/>
      <c r="X51" s="8"/>
      <c r="Y51" s="8"/>
      <c r="Z51" s="8"/>
      <c r="AA51" s="8"/>
      <c r="AB51" s="8"/>
      <c r="AC51" s="8"/>
      <c r="AD51" s="8"/>
      <c r="AE51" s="8"/>
      <c r="AF51" s="8"/>
      <c r="AG51" s="8"/>
      <c r="AH51" s="8"/>
      <c r="AI51" s="8"/>
      <c r="AJ51" s="45"/>
      <c r="AK51" s="8"/>
      <c r="AL51" s="20"/>
      <c r="AM51" s="20"/>
      <c r="AN51" s="12"/>
    </row>
    <row r="52" spans="1:40" ht="5.0999999999999996" customHeight="1" x14ac:dyDescent="0.15">
      <c r="A52" s="44"/>
      <c r="B52" s="44"/>
      <c r="C52" s="44"/>
      <c r="D52" s="44"/>
      <c r="E52" s="44"/>
      <c r="F52" s="44"/>
      <c r="G52" s="44"/>
      <c r="H52" s="44"/>
      <c r="I52" s="44"/>
      <c r="J52" s="8"/>
      <c r="K52" s="8"/>
      <c r="L52" s="8"/>
      <c r="M52" s="45"/>
      <c r="N52" s="8"/>
      <c r="O52" s="8"/>
      <c r="P52" s="8"/>
      <c r="Q52" s="9"/>
      <c r="W52" s="20"/>
      <c r="X52" s="8"/>
      <c r="Y52" s="8"/>
      <c r="Z52" s="8"/>
      <c r="AA52" s="8"/>
      <c r="AB52" s="8"/>
      <c r="AC52" s="8"/>
      <c r="AD52" s="8"/>
      <c r="AE52" s="8"/>
      <c r="AF52" s="8"/>
      <c r="AG52" s="8"/>
      <c r="AH52" s="8"/>
      <c r="AI52" s="8"/>
      <c r="AJ52" s="45"/>
      <c r="AK52" s="8"/>
      <c r="AL52" s="20"/>
      <c r="AM52" s="20"/>
      <c r="AN52" s="12"/>
    </row>
    <row r="53" spans="1:40" ht="21" customHeight="1" x14ac:dyDescent="0.15">
      <c r="A53" s="2" t="s">
        <v>122</v>
      </c>
      <c r="B53" s="7"/>
      <c r="C53" s="15"/>
      <c r="D53" s="15"/>
      <c r="E53" s="15"/>
      <c r="F53" s="15"/>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row>
    <row r="54" spans="1:40" ht="24.95" customHeight="1" x14ac:dyDescent="0.15">
      <c r="A54" s="12"/>
      <c r="B54" s="20"/>
      <c r="C54" s="106" t="s">
        <v>170</v>
      </c>
      <c r="D54" s="107"/>
      <c r="E54" s="109" t="s">
        <v>171</v>
      </c>
      <c r="F54" s="109"/>
      <c r="G54" s="109"/>
      <c r="H54" s="109"/>
      <c r="I54" s="106" t="s">
        <v>172</v>
      </c>
      <c r="J54" s="107"/>
      <c r="K54" s="107"/>
      <c r="L54" s="107"/>
      <c r="M54" s="107"/>
      <c r="N54" s="108"/>
      <c r="O54" s="106" t="s">
        <v>120</v>
      </c>
      <c r="P54" s="107"/>
      <c r="Q54" s="107"/>
      <c r="R54" s="107"/>
      <c r="S54" s="107"/>
      <c r="T54" s="108"/>
      <c r="U54" s="106" t="s">
        <v>173</v>
      </c>
      <c r="V54" s="107"/>
      <c r="W54" s="107"/>
      <c r="X54" s="107"/>
      <c r="Y54" s="107"/>
      <c r="Z54" s="108"/>
      <c r="AA54" s="106" t="s">
        <v>0</v>
      </c>
      <c r="AB54" s="107"/>
      <c r="AC54" s="107"/>
      <c r="AD54" s="107"/>
      <c r="AE54" s="107"/>
      <c r="AF54" s="108"/>
      <c r="AG54" s="109" t="s">
        <v>0</v>
      </c>
      <c r="AH54" s="109"/>
      <c r="AI54" s="109"/>
      <c r="AJ54" s="109"/>
      <c r="AK54" s="109"/>
      <c r="AL54" s="109" t="s">
        <v>0</v>
      </c>
      <c r="AM54" s="109"/>
      <c r="AN54" s="12"/>
    </row>
    <row r="55" spans="1:40" ht="18" customHeight="1" x14ac:dyDescent="0.15">
      <c r="A55" s="12"/>
      <c r="B55" s="20"/>
      <c r="C55" s="46" t="s">
        <v>123</v>
      </c>
      <c r="D55" s="46" t="s">
        <v>124</v>
      </c>
      <c r="E55" s="47" t="s">
        <v>123</v>
      </c>
      <c r="F55" s="110" t="s">
        <v>124</v>
      </c>
      <c r="G55" s="110"/>
      <c r="H55" s="110"/>
      <c r="I55" s="111" t="s">
        <v>123</v>
      </c>
      <c r="J55" s="112"/>
      <c r="K55" s="113"/>
      <c r="L55" s="111" t="s">
        <v>124</v>
      </c>
      <c r="M55" s="112"/>
      <c r="N55" s="113"/>
      <c r="O55" s="111" t="s">
        <v>123</v>
      </c>
      <c r="P55" s="112"/>
      <c r="Q55" s="113"/>
      <c r="R55" s="111" t="s">
        <v>124</v>
      </c>
      <c r="S55" s="112"/>
      <c r="T55" s="113"/>
      <c r="U55" s="111" t="s">
        <v>123</v>
      </c>
      <c r="V55" s="112"/>
      <c r="W55" s="113"/>
      <c r="X55" s="111" t="s">
        <v>124</v>
      </c>
      <c r="Y55" s="112"/>
      <c r="Z55" s="113"/>
      <c r="AA55" s="111" t="s">
        <v>123</v>
      </c>
      <c r="AB55" s="112"/>
      <c r="AC55" s="113"/>
      <c r="AD55" s="111" t="s">
        <v>124</v>
      </c>
      <c r="AE55" s="112"/>
      <c r="AF55" s="113"/>
      <c r="AG55" s="111" t="s">
        <v>123</v>
      </c>
      <c r="AH55" s="112"/>
      <c r="AI55" s="113"/>
      <c r="AJ55" s="111" t="s">
        <v>124</v>
      </c>
      <c r="AK55" s="113"/>
      <c r="AL55" s="47" t="s">
        <v>125</v>
      </c>
      <c r="AM55" s="47" t="s">
        <v>126</v>
      </c>
      <c r="AN55" s="12"/>
    </row>
    <row r="56" spans="1:40" ht="18" customHeight="1" x14ac:dyDescent="0.15">
      <c r="A56" s="12"/>
      <c r="B56" s="48" t="s">
        <v>69</v>
      </c>
      <c r="C56" s="47">
        <f>COUNTIFS($B$11:$B$30,C$54,$C$11:$C$30,"A",$E$11:$E$30,"*")</f>
        <v>1</v>
      </c>
      <c r="D56" s="47">
        <f>COUNTIFS($B$11:$B$30,C$54,$C$11:$C$30,"B",$E$11:$E$30,"*")</f>
        <v>0</v>
      </c>
      <c r="E56" s="47">
        <f>COUNTIFS($B$11:$B$30,E$54,$C$11:$C$30,"A",$E$11:$E$30,"*")</f>
        <v>0</v>
      </c>
      <c r="F56" s="111">
        <f>COUNTIFS($B$11:$B$30,E$54,$C$11:$C$30,"B",$E$11:$E$30,"*")</f>
        <v>1</v>
      </c>
      <c r="G56" s="112"/>
      <c r="H56" s="113"/>
      <c r="I56" s="111">
        <f>COUNTIFS($B$11:$B$30,I$54,$C$11:$C$30,"A",$E$11:$E$30,"*")</f>
        <v>0</v>
      </c>
      <c r="J56" s="112"/>
      <c r="K56" s="113"/>
      <c r="L56" s="111">
        <f>COUNTIFS($B$11:$B$30,I$54,$C$11:$C$30,"B",$E$11:$E$30,"*")</f>
        <v>0</v>
      </c>
      <c r="M56" s="112"/>
      <c r="N56" s="113"/>
      <c r="O56" s="111">
        <f>COUNTIFS($B$11:$B$30,O$54,$C$11:$C$30,"A",$E$11:$E$30,"*")</f>
        <v>0</v>
      </c>
      <c r="P56" s="112"/>
      <c r="Q56" s="113"/>
      <c r="R56" s="111">
        <f>COUNTIFS($B$11:$B$30,O$54,$C$11:$C$30,"B",$E$11:$E$30,"*")</f>
        <v>0</v>
      </c>
      <c r="S56" s="112"/>
      <c r="T56" s="113"/>
      <c r="U56" s="111">
        <f>COUNTIFS($B$11:$B$30,U$54,$C$11:$C$30,"A",$E$11:$E$30,"*")</f>
        <v>0</v>
      </c>
      <c r="V56" s="112"/>
      <c r="W56" s="113"/>
      <c r="X56" s="111">
        <f>COUNTIFS($B$11:$B$30,U$54,$C$11:$C$30,"B",$E$11:$E$30,"*")</f>
        <v>0</v>
      </c>
      <c r="Y56" s="112"/>
      <c r="Z56" s="113"/>
      <c r="AA56" s="111">
        <f>COUNTIFS($B$11:$B$30,AA$54,$C$11:$C$30,"A",$E$11:$E$30,"*")</f>
        <v>0</v>
      </c>
      <c r="AB56" s="112"/>
      <c r="AC56" s="113"/>
      <c r="AD56" s="111">
        <f>COUNTIFS($B$11:$B$30,AA$54,$C$11:$C$30,"B",$E$11:$E$30,"*")</f>
        <v>0</v>
      </c>
      <c r="AE56" s="112"/>
      <c r="AF56" s="113"/>
      <c r="AG56" s="111">
        <f>COUNTIFS($B$11:$B$30,AG$54,$C$11:$C$30,"A",$E$11:$E$30,"*")</f>
        <v>0</v>
      </c>
      <c r="AH56" s="112"/>
      <c r="AI56" s="113"/>
      <c r="AJ56" s="111">
        <f>COUNTIFS($B$11:$B$30,AG$54,$C$11:$C$30,"B",$E$11:$E$30,"*")</f>
        <v>0</v>
      </c>
      <c r="AK56" s="113"/>
      <c r="AL56" s="47">
        <f>COUNTIFS($B$11:$B$30,AL$54,$C$11:$C$30,"A",$E$11:$E$30,"*")</f>
        <v>0</v>
      </c>
      <c r="AM56" s="47">
        <f>COUNTIFS($B$11:$B$30,AL$54,$C$11:$C$30,"B",$E$11:$E$30,"*")</f>
        <v>0</v>
      </c>
      <c r="AN56" s="12"/>
    </row>
    <row r="57" spans="1:40" ht="18" customHeight="1" x14ac:dyDescent="0.15">
      <c r="A57" s="12"/>
      <c r="B57" s="36" t="s">
        <v>70</v>
      </c>
      <c r="C57" s="49"/>
      <c r="D57" s="49"/>
      <c r="E57" s="47">
        <f>COUNTIFS($B$11:$B$30,E$54,$C$11:$C$30,"C",$E$11:$E$30,"*")</f>
        <v>0</v>
      </c>
      <c r="F57" s="111">
        <f>COUNTIFS($B$11:$B$30,E$54,$C$11:$C$30,"D",$E$11:$E$30,"*")</f>
        <v>0</v>
      </c>
      <c r="G57" s="112"/>
      <c r="H57" s="113"/>
      <c r="I57" s="111">
        <f>COUNTIFS($B$11:$B$30,I$54,$C$11:$C$30,"C",$E$11:$E$30,"*")</f>
        <v>1</v>
      </c>
      <c r="J57" s="112"/>
      <c r="K57" s="113"/>
      <c r="L57" s="111">
        <f>COUNTIFS($B$11:$B$30,I$54,$C$11:$C$30,"D",$E$11:$E$30,"*")</f>
        <v>1</v>
      </c>
      <c r="M57" s="112"/>
      <c r="N57" s="113"/>
      <c r="O57" s="111">
        <f>COUNTIFS($B$11:$B$30,O$54,$C$11:$C$30,"C",$E$11:$E$30,"*")</f>
        <v>0</v>
      </c>
      <c r="P57" s="112"/>
      <c r="Q57" s="113"/>
      <c r="R57" s="111">
        <f>COUNTIFS($B$11:$B$30,O$54,$C$11:$C$30,"D",$E$11:$E$30,"*")</f>
        <v>0</v>
      </c>
      <c r="S57" s="112"/>
      <c r="T57" s="113"/>
      <c r="U57" s="111">
        <f>COUNTIFS($B$11:$B$30,U$54,$C$11:$C$30,"C",$E$11:$E$30,"*")</f>
        <v>0</v>
      </c>
      <c r="V57" s="112"/>
      <c r="W57" s="113"/>
      <c r="X57" s="111">
        <f>COUNTIFS($B$11:$B$30,U$54,$C$11:$C$30,"D",$E$11:$E$30,"*")</f>
        <v>0</v>
      </c>
      <c r="Y57" s="112"/>
      <c r="Z57" s="113"/>
      <c r="AA57" s="111">
        <f>COUNTIFS($B$11:$B$30,AA$54,$C$11:$C$30,"C",$E$11:$E$30,"*")</f>
        <v>0</v>
      </c>
      <c r="AB57" s="112"/>
      <c r="AC57" s="113"/>
      <c r="AD57" s="111">
        <f>COUNTIFS($B$11:$B$30,AA$54,$C$11:$C$30,"D",$E$11:$E$30,"*")</f>
        <v>0</v>
      </c>
      <c r="AE57" s="112"/>
      <c r="AF57" s="113"/>
      <c r="AG57" s="111">
        <f>COUNTIFS($B$11:$B$30,AG$54,$C$11:$C$30,"C",$E$11:$E$30,"*")</f>
        <v>0</v>
      </c>
      <c r="AH57" s="112"/>
      <c r="AI57" s="113"/>
      <c r="AJ57" s="111">
        <f>COUNTIFS($B$11:$B$30,AG$54,$C$11:$C$30,"D",$E$11:$E$30,"*")</f>
        <v>0</v>
      </c>
      <c r="AK57" s="113"/>
      <c r="AL57" s="47">
        <f>COUNTIFS($B$11:$B$30,AL$54,$C$11:$C$30,"C",$E$11:$E$30,"*")</f>
        <v>0</v>
      </c>
      <c r="AM57" s="47">
        <f>COUNTIFS($B$11:$B$30,AL$54,$C$11:$C$30,"D",$E$11:$E$30,"*")</f>
        <v>0</v>
      </c>
      <c r="AN57" s="12"/>
    </row>
    <row r="58" spans="1:40" ht="24.95" customHeight="1" x14ac:dyDescent="0.15">
      <c r="A58" s="12"/>
      <c r="B58" s="36" t="s">
        <v>127</v>
      </c>
      <c r="C58" s="116"/>
      <c r="D58" s="117"/>
      <c r="E58" s="106">
        <f>IF($AK$3="４週",SUMIFS($AK$11:$AK$30,$B$11:$B$30,E54)/4/$AH$5,IF($AK$3="歴月",SUMIFS($AK$11:$AK$30,$B$11:$B$30,E54)/$AL$5,"記載する期間を選択してください"))</f>
        <v>0</v>
      </c>
      <c r="F58" s="107"/>
      <c r="G58" s="107"/>
      <c r="H58" s="108"/>
      <c r="I58" s="106">
        <f>IF($AK$3="４週",SUMIFS($AK$11:$AK$30,$B$11:$B$30,I54)/4/$AH$5,IF($AK$3="歴月",SUMIFS($AK$11:$AK$30,$B$11:$B$30,I54)/$AL$5,"記載する期間を選択してください"))</f>
        <v>0</v>
      </c>
      <c r="J58" s="107"/>
      <c r="K58" s="107"/>
      <c r="L58" s="107"/>
      <c r="M58" s="107"/>
      <c r="N58" s="108"/>
      <c r="O58" s="106">
        <f>IF($AK$3="４週",SUMIFS($AK$11:$AK$30,$B$11:$B$30,O54)/4/$AH$5,IF($AK$3="歴月",SUMIFS($AK$11:$AK$30,$B$11:$B$30,O54)/$AL$5,"記載する期間を選択してください"))</f>
        <v>0</v>
      </c>
      <c r="P58" s="107"/>
      <c r="Q58" s="107"/>
      <c r="R58" s="107"/>
      <c r="S58" s="107"/>
      <c r="T58" s="108"/>
      <c r="U58" s="128"/>
      <c r="V58" s="129"/>
      <c r="W58" s="129"/>
      <c r="X58" s="129"/>
      <c r="Y58" s="129"/>
      <c r="Z58" s="130"/>
      <c r="AA58" s="106">
        <f>IF($AK$3="４週",SUMIFS($AK$11:$AK$30,$B$11:$B$30,AA54)/4/$AH$5,IF($AK$3="歴月",SUMIFS($AK$11:$AK$30,$B$11:$B$30,AA54)/$AL$5,"記載する期間を選択してください"))</f>
        <v>0</v>
      </c>
      <c r="AB58" s="107"/>
      <c r="AC58" s="107"/>
      <c r="AD58" s="107"/>
      <c r="AE58" s="107"/>
      <c r="AF58" s="108"/>
      <c r="AG58" s="106">
        <f>IF($AK$3="４週",SUMIFS($AK$11:$AK$30,$B$11:$B$30,AG54)/4/$AH$5,IF($AK$3="歴月",SUMIFS($AK$11:$AK$30,$B$11:$B$30,AG54)/$AL$5,"記載する期間を選択してください"))</f>
        <v>0</v>
      </c>
      <c r="AH58" s="107"/>
      <c r="AI58" s="107"/>
      <c r="AJ58" s="107"/>
      <c r="AK58" s="108"/>
      <c r="AL58" s="106">
        <f>IF($AK$3="４週",SUMIFS($AK$11:$AK$30,$B$11:$B$30,AL54)/4/$AH$5,IF($AK$3="歴月",SUMIFS($AK$11:$AK$30,$B$11:$B$30,AL54)/$AL$5,"記載する期間を選択してください"))</f>
        <v>0</v>
      </c>
      <c r="AM58" s="108"/>
      <c r="AN58" s="12"/>
    </row>
    <row r="59" spans="1:40" ht="5.0999999999999996" customHeight="1" x14ac:dyDescent="0.15">
      <c r="A59" s="12"/>
      <c r="B59" s="7"/>
      <c r="C59" s="50">
        <v>2</v>
      </c>
      <c r="D59" s="50"/>
      <c r="E59" s="50">
        <v>3</v>
      </c>
      <c r="F59" s="50"/>
      <c r="G59" s="50"/>
      <c r="H59" s="50"/>
      <c r="I59" s="50">
        <v>4</v>
      </c>
      <c r="J59" s="50"/>
      <c r="K59" s="50"/>
      <c r="L59" s="50"/>
      <c r="M59" s="50"/>
      <c r="N59" s="50"/>
      <c r="O59" s="50">
        <v>5</v>
      </c>
      <c r="P59" s="50"/>
      <c r="Q59" s="50"/>
      <c r="R59" s="50"/>
      <c r="S59" s="50"/>
      <c r="T59" s="50"/>
      <c r="U59" s="50">
        <v>6</v>
      </c>
      <c r="V59" s="50"/>
      <c r="W59" s="50"/>
      <c r="X59" s="50"/>
      <c r="Y59" s="50"/>
      <c r="Z59" s="50"/>
      <c r="AA59" s="50">
        <v>7</v>
      </c>
      <c r="AB59" s="50"/>
      <c r="AC59" s="50"/>
      <c r="AD59" s="50"/>
      <c r="AE59" s="50"/>
      <c r="AF59" s="50"/>
      <c r="AG59" s="50">
        <v>8</v>
      </c>
      <c r="AH59" s="50"/>
      <c r="AI59" s="50"/>
      <c r="AJ59" s="50"/>
      <c r="AK59" s="50"/>
      <c r="AL59" s="50">
        <v>9</v>
      </c>
      <c r="AM59" s="51"/>
      <c r="AN59" s="12"/>
    </row>
    <row r="60" spans="1:40" ht="15" customHeight="1" x14ac:dyDescent="0.15">
      <c r="A60" s="8" t="s">
        <v>128</v>
      </c>
      <c r="B60" s="52"/>
      <c r="C60" s="53"/>
      <c r="D60" s="53"/>
      <c r="E60" s="53"/>
      <c r="F60" s="54"/>
      <c r="G60" s="53"/>
      <c r="H60" s="50"/>
      <c r="I60" s="50"/>
      <c r="J60" s="50"/>
      <c r="K60" s="50"/>
      <c r="L60" s="50"/>
      <c r="M60" s="50"/>
      <c r="N60" s="50"/>
      <c r="O60" s="50"/>
      <c r="P60" s="50"/>
      <c r="Q60" s="50"/>
      <c r="R60" s="50">
        <v>6</v>
      </c>
      <c r="S60" s="50"/>
      <c r="T60" s="50"/>
      <c r="U60" s="50"/>
      <c r="V60" s="50"/>
      <c r="W60" s="50"/>
      <c r="X60" s="50">
        <v>7</v>
      </c>
      <c r="Y60" s="50"/>
      <c r="Z60" s="50"/>
      <c r="AA60" s="50"/>
      <c r="AB60" s="50"/>
      <c r="AC60" s="50"/>
      <c r="AD60" s="50">
        <v>8</v>
      </c>
      <c r="AE60" s="50"/>
      <c r="AF60" s="50"/>
      <c r="AG60" s="55"/>
      <c r="AH60" s="55"/>
      <c r="AI60" s="55"/>
      <c r="AJ60" s="55">
        <v>9</v>
      </c>
      <c r="AK60" s="56"/>
      <c r="AL60" s="56"/>
      <c r="AM60" s="12"/>
    </row>
    <row r="61" spans="1:40" s="8" customFormat="1" ht="15" customHeight="1" x14ac:dyDescent="0.15">
      <c r="A61" s="8" t="s">
        <v>129</v>
      </c>
      <c r="B61" s="44"/>
      <c r="C61" s="44"/>
      <c r="D61" s="44"/>
      <c r="E61" s="44"/>
      <c r="F61" s="44"/>
      <c r="G61" s="44"/>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40" s="8" customFormat="1" ht="15" customHeight="1" x14ac:dyDescent="0.15">
      <c r="A62" s="8" t="s">
        <v>130</v>
      </c>
      <c r="B62" s="44"/>
      <c r="C62" s="44"/>
      <c r="D62" s="44"/>
      <c r="E62" s="44"/>
      <c r="F62" s="44"/>
      <c r="G62" s="44"/>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40" s="8" customFormat="1" ht="15" customHeight="1" x14ac:dyDescent="0.15">
      <c r="A63" s="8" t="s">
        <v>131</v>
      </c>
      <c r="B63" s="44"/>
      <c r="C63" s="44"/>
      <c r="D63" s="44"/>
      <c r="E63" s="44"/>
      <c r="F63" s="44"/>
      <c r="G63" s="44"/>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40" s="8" customFormat="1" ht="15" customHeight="1" x14ac:dyDescent="0.15">
      <c r="A64" s="8" t="s">
        <v>132</v>
      </c>
      <c r="B64" s="44"/>
      <c r="C64" s="44"/>
      <c r="D64" s="44"/>
      <c r="E64" s="44"/>
      <c r="F64" s="44"/>
      <c r="G64" s="44"/>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7" ht="15" customHeight="1" x14ac:dyDescent="0.15">
      <c r="A65" s="8" t="s">
        <v>133</v>
      </c>
      <c r="B65" s="57"/>
      <c r="C65" s="8"/>
      <c r="D65" s="8"/>
      <c r="E65" s="8"/>
      <c r="F65" s="8"/>
      <c r="G65" s="8"/>
    </row>
    <row r="66" spans="1:7" ht="15" customHeight="1" x14ac:dyDescent="0.15">
      <c r="A66" s="8" t="s">
        <v>134</v>
      </c>
      <c r="B66" s="57"/>
      <c r="C66" s="8"/>
      <c r="D66" s="8"/>
      <c r="E66" s="8"/>
      <c r="F66" s="8"/>
      <c r="G66" s="8"/>
    </row>
    <row r="67" spans="1:7" ht="15" customHeight="1" x14ac:dyDescent="0.15">
      <c r="A67" s="8"/>
      <c r="B67" s="48" t="s">
        <v>135</v>
      </c>
      <c r="C67" s="75" t="s">
        <v>136</v>
      </c>
      <c r="D67" s="75"/>
      <c r="E67" s="75"/>
      <c r="F67" s="8"/>
      <c r="G67" s="8"/>
    </row>
    <row r="68" spans="1:7" ht="15" customHeight="1" x14ac:dyDescent="0.15">
      <c r="A68" s="8"/>
      <c r="B68" s="58" t="s">
        <v>97</v>
      </c>
      <c r="C68" s="95" t="s">
        <v>137</v>
      </c>
      <c r="D68" s="95"/>
      <c r="E68" s="95"/>
      <c r="F68" s="8"/>
      <c r="G68" s="8"/>
    </row>
    <row r="69" spans="1:7" ht="15" customHeight="1" x14ac:dyDescent="0.15">
      <c r="A69" s="8"/>
      <c r="B69" s="58" t="s">
        <v>99</v>
      </c>
      <c r="C69" s="95" t="s">
        <v>138</v>
      </c>
      <c r="D69" s="95"/>
      <c r="E69" s="95"/>
      <c r="F69" s="8"/>
      <c r="G69" s="8"/>
    </row>
    <row r="70" spans="1:7" ht="15" customHeight="1" x14ac:dyDescent="0.15">
      <c r="A70" s="8"/>
      <c r="B70" s="58" t="s">
        <v>101</v>
      </c>
      <c r="C70" s="95" t="s">
        <v>139</v>
      </c>
      <c r="D70" s="95"/>
      <c r="E70" s="95"/>
      <c r="F70" s="8"/>
      <c r="G70" s="8"/>
    </row>
    <row r="71" spans="1:7" ht="15" customHeight="1" x14ac:dyDescent="0.15">
      <c r="A71" s="8"/>
      <c r="B71" s="58" t="s">
        <v>103</v>
      </c>
      <c r="C71" s="95" t="s">
        <v>140</v>
      </c>
      <c r="D71" s="95"/>
      <c r="E71" s="95"/>
      <c r="F71" s="8"/>
      <c r="G71" s="8"/>
    </row>
    <row r="72" spans="1:7" ht="15" customHeight="1" x14ac:dyDescent="0.15">
      <c r="A72" s="8"/>
      <c r="B72" s="8" t="s">
        <v>141</v>
      </c>
      <c r="C72" s="8"/>
      <c r="D72" s="8"/>
      <c r="E72" s="8"/>
      <c r="F72" s="8"/>
      <c r="G72" s="8"/>
    </row>
    <row r="73" spans="1:7" ht="15" customHeight="1" x14ac:dyDescent="0.15">
      <c r="A73" s="8"/>
      <c r="B73" s="8" t="s">
        <v>142</v>
      </c>
      <c r="C73" s="8"/>
      <c r="D73" s="8"/>
      <c r="E73" s="8"/>
      <c r="F73" s="8"/>
      <c r="G73" s="8"/>
    </row>
    <row r="74" spans="1:7" ht="15" customHeight="1" x14ac:dyDescent="0.15">
      <c r="A74" s="8"/>
      <c r="B74" s="8" t="s">
        <v>143</v>
      </c>
      <c r="C74" s="8"/>
      <c r="D74" s="8"/>
      <c r="E74" s="8"/>
      <c r="F74" s="8"/>
      <c r="G74" s="8"/>
    </row>
    <row r="75" spans="1:7" ht="15" customHeight="1" x14ac:dyDescent="0.15">
      <c r="A75" s="8" t="s">
        <v>144</v>
      </c>
      <c r="B75" s="57"/>
      <c r="C75" s="8"/>
      <c r="D75" s="8"/>
      <c r="E75" s="8"/>
      <c r="F75" s="8"/>
      <c r="G75" s="8"/>
    </row>
    <row r="76" spans="1:7" ht="15" customHeight="1" x14ac:dyDescent="0.15">
      <c r="A76" s="8" t="s">
        <v>145</v>
      </c>
      <c r="B76" s="57"/>
      <c r="C76" s="8"/>
      <c r="D76" s="8"/>
      <c r="E76" s="8"/>
      <c r="F76" s="8"/>
      <c r="G76" s="8"/>
    </row>
    <row r="77" spans="1:7" ht="15" customHeight="1" x14ac:dyDescent="0.15">
      <c r="A77" s="8" t="s">
        <v>146</v>
      </c>
      <c r="B77" s="57"/>
      <c r="C77" s="8"/>
      <c r="D77" s="8"/>
      <c r="E77" s="8"/>
      <c r="F77" s="8"/>
      <c r="G77" s="8"/>
    </row>
    <row r="78" spans="1:7" ht="15" customHeight="1" x14ac:dyDescent="0.15">
      <c r="A78" s="8" t="s">
        <v>147</v>
      </c>
      <c r="B78" s="57"/>
      <c r="C78" s="8"/>
      <c r="D78" s="8"/>
      <c r="E78" s="8"/>
      <c r="F78" s="8"/>
      <c r="G78" s="8"/>
    </row>
    <row r="79" spans="1:7" ht="15" customHeight="1" x14ac:dyDescent="0.15">
      <c r="A79" s="8" t="s">
        <v>148</v>
      </c>
      <c r="B79" s="57"/>
      <c r="C79" s="8"/>
      <c r="D79" s="8"/>
      <c r="E79" s="8"/>
      <c r="F79" s="8"/>
      <c r="G79" s="8"/>
    </row>
    <row r="80" spans="1:7" ht="15" customHeight="1" x14ac:dyDescent="0.15">
      <c r="A80" s="8" t="s">
        <v>149</v>
      </c>
      <c r="B80" s="57"/>
      <c r="C80" s="8"/>
      <c r="D80" s="8"/>
      <c r="E80" s="8"/>
      <c r="F80" s="8"/>
      <c r="G80" s="8"/>
    </row>
    <row r="81" spans="1:7" ht="15" customHeight="1" x14ac:dyDescent="0.15">
      <c r="A81" s="8"/>
      <c r="B81" s="8" t="s">
        <v>150</v>
      </c>
      <c r="C81" s="8"/>
      <c r="D81" s="8"/>
      <c r="E81" s="8"/>
      <c r="F81" s="8"/>
      <c r="G81" s="8"/>
    </row>
    <row r="82" spans="1:7" ht="15" customHeight="1" x14ac:dyDescent="0.15">
      <c r="A82" s="8"/>
      <c r="B82" s="8" t="s">
        <v>151</v>
      </c>
      <c r="C82" s="8"/>
      <c r="D82" s="8"/>
      <c r="E82" s="8"/>
      <c r="F82" s="8"/>
      <c r="G82" s="8"/>
    </row>
    <row r="83" spans="1:7" ht="15" customHeight="1" x14ac:dyDescent="0.15">
      <c r="A83" s="8" t="s">
        <v>152</v>
      </c>
      <c r="B83" s="57"/>
      <c r="C83" s="8"/>
      <c r="D83" s="8"/>
      <c r="E83" s="8"/>
      <c r="F83" s="8"/>
      <c r="G83" s="8"/>
    </row>
    <row r="84" spans="1:7" ht="15" customHeight="1" x14ac:dyDescent="0.15">
      <c r="A84" s="8" t="s">
        <v>153</v>
      </c>
      <c r="B84" s="57"/>
      <c r="C84" s="8"/>
      <c r="D84" s="8"/>
      <c r="E84" s="8"/>
      <c r="F84" s="8"/>
      <c r="G84" s="8"/>
    </row>
    <row r="85" spans="1:7" ht="15" customHeight="1" x14ac:dyDescent="0.15">
      <c r="A85" s="8" t="s">
        <v>154</v>
      </c>
      <c r="B85" s="57"/>
      <c r="C85" s="8"/>
      <c r="D85" s="8"/>
      <c r="E85" s="8"/>
      <c r="F85" s="8"/>
      <c r="G85" s="8"/>
    </row>
    <row r="86" spans="1:7" ht="15" customHeight="1" x14ac:dyDescent="0.15">
      <c r="A86" s="8" t="s">
        <v>155</v>
      </c>
      <c r="B86" s="57"/>
      <c r="C86" s="8"/>
      <c r="D86" s="8"/>
      <c r="E86" s="8"/>
      <c r="F86" s="8"/>
      <c r="G86" s="8"/>
    </row>
    <row r="87" spans="1:7" ht="15" customHeight="1" x14ac:dyDescent="0.15">
      <c r="A87" s="8" t="s">
        <v>156</v>
      </c>
      <c r="B87" s="57"/>
      <c r="C87" s="8"/>
      <c r="D87" s="8"/>
      <c r="E87" s="8"/>
      <c r="F87" s="8"/>
      <c r="G87" s="8"/>
    </row>
    <row r="88" spans="1:7" ht="15" customHeight="1" x14ac:dyDescent="0.15">
      <c r="A88" s="8" t="s">
        <v>157</v>
      </c>
      <c r="B88" s="57"/>
      <c r="C88" s="8"/>
      <c r="D88" s="8"/>
      <c r="E88" s="8"/>
      <c r="F88" s="8"/>
      <c r="G88" s="8"/>
    </row>
    <row r="89" spans="1:7" ht="15" customHeight="1" x14ac:dyDescent="0.15">
      <c r="A89" s="8" t="s">
        <v>158</v>
      </c>
      <c r="B89" s="57"/>
      <c r="C89" s="8"/>
      <c r="D89" s="8"/>
      <c r="E89" s="8"/>
      <c r="F89" s="8"/>
      <c r="G89" s="8"/>
    </row>
    <row r="90" spans="1:7" ht="15" customHeight="1" x14ac:dyDescent="0.15">
      <c r="A90" s="8" t="s">
        <v>159</v>
      </c>
      <c r="B90" s="57"/>
      <c r="C90" s="8"/>
      <c r="D90" s="8"/>
      <c r="E90" s="8"/>
      <c r="F90" s="8"/>
      <c r="G90" s="8"/>
    </row>
  </sheetData>
  <mergeCells count="267">
    <mergeCell ref="U54:Z54"/>
    <mergeCell ref="AA54:AF54"/>
    <mergeCell ref="R57:T57"/>
    <mergeCell ref="U57:W5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AG54:AK54"/>
    <mergeCell ref="AL54:AM54"/>
    <mergeCell ref="F55:H55"/>
    <mergeCell ref="I55:K55"/>
    <mergeCell ref="L55:N55"/>
    <mergeCell ref="O55:Q55"/>
    <mergeCell ref="R55:T55"/>
    <mergeCell ref="U55:W55"/>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A51:B51"/>
    <mergeCell ref="C51:D51"/>
    <mergeCell ref="E51:H51"/>
    <mergeCell ref="I51:N51"/>
    <mergeCell ref="O51:T51"/>
    <mergeCell ref="C54:D54"/>
    <mergeCell ref="E54:H54"/>
    <mergeCell ref="I54:N54"/>
    <mergeCell ref="O54:T54"/>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X38:Z38"/>
    <mergeCell ref="AA38:AC38"/>
    <mergeCell ref="AD38:AF38"/>
    <mergeCell ref="AG38:AI38"/>
    <mergeCell ref="AJ38:AK38"/>
    <mergeCell ref="AM38:AN38"/>
    <mergeCell ref="AD37:AF37"/>
    <mergeCell ref="AG37:AI37"/>
    <mergeCell ref="AJ37:AK37"/>
    <mergeCell ref="AM37:AN37"/>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
  <dataValidations count="7">
    <dataValidation allowBlank="1" showInputMessage="1" sqref="B11:B12" xr:uid="{353147EF-D060-4725-BF7A-5BF13E1A34F4}"/>
    <dataValidation type="whole" operator="greaterThanOrEqual" allowBlank="1" showInputMessage="1" showErrorMessage="1" sqref="AG37:AG47 L37:L47 O37:O47 R37:R47 U37:U47 X37:X47 AA37:AA47 AD37:AD47 I37:I47 D37:F47" xr:uid="{35C2F0AE-6B19-4C3E-A254-CBEAEFBEAF66}">
      <formula1>0</formula1>
    </dataValidation>
    <dataValidation type="list" allowBlank="1" showInputMessage="1" showErrorMessage="1" sqref="C11:C30" xr:uid="{52FE6EB1-403E-4360-9B09-E2F2CD2D226C}">
      <formula1>"A,B,C,D"</formula1>
    </dataValidation>
    <dataValidation operator="greaterThanOrEqual" allowBlank="1" showInputMessage="1" showErrorMessage="1" sqref="I48:I49 I52 L48:L49 L52 AL37:AL41 AJ37:AJ47 AM36 AM42 AM44 AL43 AM46 AL45" xr:uid="{A6D7E39C-C4D8-487E-A3EB-9B25564D8485}"/>
    <dataValidation type="list" allowBlank="1" showInputMessage="1" showErrorMessage="1" sqref="AK4:AN4" xr:uid="{F6750F2F-D244-4C72-813E-5FDCA34F11B2}">
      <formula1>"予定,実績"</formula1>
    </dataValidation>
    <dataValidation type="list" allowBlank="1" showInputMessage="1" showErrorMessage="1" sqref="AK3:AN3" xr:uid="{19B424E6-DD11-45CB-9258-2E3A5F7F491E}">
      <formula1>"４週,歴月"</formula1>
    </dataValidation>
    <dataValidation type="list" allowBlank="1" showInputMessage="1" sqref="B13:B30" xr:uid="{1BDF0628-1D12-4BE8-8CD9-E5E3B0465098}">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54" fitToHeight="2" orientation="landscape" r:id="rId1"/>
  <headerFooter alignWithMargins="0">
    <oddHeader>&amp;L&amp;"ＭＳ ゴシック,標準"&amp;10（参考様式）</oddHeader>
  </headerFooter>
  <rowBreaks count="1" manualBreakCount="1">
    <brk id="59"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AE390-EC55-4483-9549-45443190360D}">
  <dimension ref="A1:AO66"/>
  <sheetViews>
    <sheetView showGridLines="0" view="pageBreakPreview" zoomScaleNormal="100" zoomScaleSheetLayoutView="100" workbookViewId="0">
      <selection activeCell="M2" sqref="M2:P2"/>
    </sheetView>
  </sheetViews>
  <sheetFormatPr defaultColWidth="9.125" defaultRowHeight="21" customHeight="1" x14ac:dyDescent="0.15"/>
  <cols>
    <col min="1" max="1" width="2.875" style="7" customWidth="1"/>
    <col min="2" max="2" width="16.125" style="1" customWidth="1"/>
    <col min="3" max="3" width="7.375" style="7" customWidth="1"/>
    <col min="4" max="5" width="8.5" style="7" customWidth="1"/>
    <col min="6" max="36" width="2.875" style="7" customWidth="1"/>
    <col min="37" max="37" width="7.375" style="7" customWidth="1"/>
    <col min="38" max="39" width="8.5" style="7" customWidth="1"/>
    <col min="40" max="40" width="6.25" style="7" customWidth="1"/>
    <col min="41" max="16384" width="9.125" style="7"/>
  </cols>
  <sheetData>
    <row r="1" spans="1:41" ht="20.100000000000001" customHeight="1" x14ac:dyDescent="0.15">
      <c r="A1" s="3" t="s">
        <v>71</v>
      </c>
      <c r="C1" s="11"/>
      <c r="D1" s="11"/>
      <c r="E1" s="11"/>
      <c r="F1" s="11"/>
      <c r="G1" s="11"/>
      <c r="H1" s="11"/>
      <c r="I1" s="11"/>
      <c r="J1" s="11"/>
      <c r="K1" s="11"/>
      <c r="L1" s="11"/>
      <c r="M1" s="11"/>
      <c r="N1" s="11"/>
      <c r="O1" s="11"/>
      <c r="P1" s="11"/>
      <c r="Q1" s="11"/>
      <c r="R1" s="11"/>
      <c r="S1" s="11"/>
      <c r="T1" s="11"/>
      <c r="U1" s="11"/>
      <c r="V1" s="11"/>
      <c r="W1" s="11"/>
      <c r="X1" s="2"/>
      <c r="Y1" s="2"/>
      <c r="Z1" s="12"/>
      <c r="AA1" s="12"/>
      <c r="AB1" s="12"/>
      <c r="AC1" s="12"/>
      <c r="AD1" s="13"/>
      <c r="AE1" s="13"/>
      <c r="AF1" s="13"/>
      <c r="AG1" s="13"/>
      <c r="AH1" s="13"/>
      <c r="AI1" s="14" t="s">
        <v>72</v>
      </c>
      <c r="AJ1" s="14"/>
      <c r="AK1" s="63" t="s">
        <v>168</v>
      </c>
      <c r="AL1" s="63"/>
      <c r="AM1" s="63"/>
      <c r="AN1" s="63"/>
    </row>
    <row r="2" spans="1:41" ht="18" customHeight="1" x14ac:dyDescent="0.15">
      <c r="A2" s="12"/>
      <c r="B2" s="15"/>
      <c r="C2" s="15"/>
      <c r="D2" s="15"/>
      <c r="E2" s="15"/>
      <c r="F2" s="15"/>
      <c r="G2" s="15"/>
      <c r="H2" s="15"/>
      <c r="I2" s="15"/>
      <c r="J2" s="15"/>
      <c r="K2" s="15"/>
      <c r="L2" s="15"/>
      <c r="M2" s="64">
        <v>2026</v>
      </c>
      <c r="N2" s="64"/>
      <c r="O2" s="64"/>
      <c r="P2" s="64"/>
      <c r="Q2" s="65" t="s">
        <v>64</v>
      </c>
      <c r="R2" s="65"/>
      <c r="S2" s="64">
        <v>4</v>
      </c>
      <c r="T2" s="64"/>
      <c r="U2" s="65" t="s">
        <v>67</v>
      </c>
      <c r="V2" s="65"/>
      <c r="W2" s="15"/>
      <c r="X2" s="15"/>
      <c r="Y2" s="15"/>
      <c r="Z2" s="12"/>
      <c r="AA2" s="12"/>
      <c r="AC2" s="14"/>
      <c r="AD2" s="15"/>
      <c r="AE2" s="15"/>
      <c r="AF2" s="15"/>
      <c r="AG2" s="15"/>
      <c r="AH2" s="15"/>
      <c r="AI2" s="14" t="s">
        <v>74</v>
      </c>
      <c r="AJ2" s="14"/>
      <c r="AK2" s="66"/>
      <c r="AL2" s="66"/>
      <c r="AM2" s="66"/>
      <c r="AN2" s="66"/>
    </row>
    <row r="3" spans="1:41" ht="18" customHeight="1" x14ac:dyDescent="0.15">
      <c r="A3" s="16"/>
      <c r="B3" s="16"/>
      <c r="C3" s="16"/>
      <c r="D3" s="16"/>
      <c r="E3" s="16"/>
      <c r="F3" s="16"/>
      <c r="G3" s="16"/>
      <c r="H3" s="16"/>
      <c r="I3" s="16"/>
      <c r="J3" s="16"/>
      <c r="K3" s="16"/>
      <c r="L3" s="16"/>
      <c r="M3" s="16"/>
      <c r="N3" s="16"/>
      <c r="O3" s="16"/>
      <c r="P3" s="16"/>
      <c r="Q3" s="16"/>
      <c r="R3" s="16"/>
      <c r="S3" s="16"/>
      <c r="T3" s="16"/>
      <c r="U3" s="16"/>
      <c r="V3" s="16"/>
      <c r="W3" s="16"/>
      <c r="Y3" s="17"/>
      <c r="Z3" s="17"/>
      <c r="AA3" s="17"/>
      <c r="AB3" s="12"/>
      <c r="AC3" s="17"/>
      <c r="AD3" s="17"/>
      <c r="AE3" s="17"/>
      <c r="AF3" s="17"/>
      <c r="AG3" s="17"/>
      <c r="AH3" s="17"/>
      <c r="AI3" s="18" t="s">
        <v>75</v>
      </c>
      <c r="AJ3" s="14"/>
      <c r="AK3" s="67" t="s">
        <v>76</v>
      </c>
      <c r="AL3" s="67"/>
      <c r="AM3" s="67"/>
      <c r="AN3" s="67"/>
      <c r="AO3" s="7" t="s">
        <v>175</v>
      </c>
    </row>
    <row r="4" spans="1:41" ht="18" customHeight="1" x14ac:dyDescent="0.15">
      <c r="A4" s="16"/>
      <c r="B4" s="16"/>
      <c r="C4" s="16"/>
      <c r="D4" s="16"/>
      <c r="E4" s="16"/>
      <c r="F4" s="16"/>
      <c r="G4" s="16"/>
      <c r="H4" s="16"/>
      <c r="I4" s="16"/>
      <c r="J4" s="16"/>
      <c r="K4" s="16"/>
      <c r="L4" s="16"/>
      <c r="M4" s="16"/>
      <c r="N4" s="16"/>
      <c r="O4" s="16"/>
      <c r="P4" s="16"/>
      <c r="Q4" s="16"/>
      <c r="R4" s="16"/>
      <c r="S4" s="16"/>
      <c r="T4" s="16"/>
      <c r="U4" s="16"/>
      <c r="V4" s="16"/>
      <c r="W4" s="16"/>
      <c r="Y4" s="17"/>
      <c r="Z4" s="17"/>
      <c r="AA4" s="17"/>
      <c r="AB4" s="12"/>
      <c r="AC4" s="17"/>
      <c r="AD4" s="17"/>
      <c r="AE4" s="17"/>
      <c r="AF4" s="17"/>
      <c r="AG4" s="17"/>
      <c r="AH4" s="17"/>
      <c r="AI4" s="18" t="s">
        <v>77</v>
      </c>
      <c r="AJ4" s="14"/>
      <c r="AK4" s="67"/>
      <c r="AL4" s="67"/>
      <c r="AM4" s="67"/>
      <c r="AN4" s="67"/>
      <c r="AO4" s="7" t="s">
        <v>176</v>
      </c>
    </row>
    <row r="5" spans="1:41" ht="18" customHeight="1" x14ac:dyDescent="0.15">
      <c r="A5" s="16"/>
      <c r="B5" s="16"/>
      <c r="C5" s="16"/>
      <c r="D5" s="16"/>
      <c r="E5" s="16"/>
      <c r="F5" s="16"/>
      <c r="G5" s="16"/>
      <c r="H5" s="16"/>
      <c r="I5" s="16"/>
      <c r="J5" s="16"/>
      <c r="K5" s="16"/>
      <c r="L5" s="16"/>
      <c r="M5" s="16"/>
      <c r="N5" s="16"/>
      <c r="O5" s="16"/>
      <c r="P5" s="16"/>
      <c r="Q5" s="16"/>
      <c r="R5" s="16"/>
      <c r="S5" s="16"/>
      <c r="U5" s="16"/>
      <c r="V5" s="16"/>
      <c r="W5" s="16"/>
      <c r="Y5" s="17"/>
      <c r="Z5" s="17"/>
      <c r="AA5" s="17"/>
      <c r="AB5" s="12"/>
      <c r="AC5" s="17"/>
      <c r="AD5" s="17"/>
      <c r="AE5" s="17"/>
      <c r="AF5" s="17"/>
      <c r="AG5" s="18" t="s">
        <v>78</v>
      </c>
      <c r="AH5" s="68">
        <v>40</v>
      </c>
      <c r="AI5" s="68"/>
      <c r="AJ5" s="68"/>
      <c r="AK5" s="17" t="s">
        <v>79</v>
      </c>
      <c r="AL5" s="19">
        <v>160</v>
      </c>
      <c r="AM5" s="17" t="s">
        <v>80</v>
      </c>
      <c r="AN5" s="12"/>
    </row>
    <row r="6" spans="1:41" ht="9.9499999999999993" customHeight="1" x14ac:dyDescent="0.15">
      <c r="A6" s="12"/>
      <c r="B6" s="20"/>
      <c r="C6" s="20"/>
      <c r="D6" s="20"/>
      <c r="E6" s="20"/>
      <c r="F6" s="20"/>
      <c r="G6" s="20"/>
      <c r="H6" s="20"/>
      <c r="I6" s="20"/>
      <c r="J6" s="20"/>
      <c r="K6" s="20"/>
      <c r="L6" s="20"/>
      <c r="M6" s="20"/>
      <c r="N6" s="20"/>
      <c r="O6" s="20"/>
      <c r="P6" s="20"/>
      <c r="Q6" s="20"/>
      <c r="R6" s="20"/>
      <c r="S6" s="20"/>
      <c r="T6" s="20"/>
      <c r="U6" s="20"/>
      <c r="V6" s="20"/>
      <c r="W6" s="20"/>
      <c r="X6" s="15"/>
      <c r="Y6" s="15"/>
      <c r="Z6" s="15"/>
      <c r="AA6" s="15"/>
      <c r="AB6" s="15"/>
      <c r="AC6" s="15"/>
      <c r="AD6" s="15"/>
      <c r="AE6" s="15"/>
      <c r="AF6" s="15"/>
      <c r="AG6" s="15"/>
      <c r="AH6" s="15"/>
      <c r="AI6" s="15"/>
      <c r="AJ6" s="15"/>
      <c r="AK6" s="15"/>
      <c r="AL6" s="15"/>
      <c r="AM6" s="12"/>
      <c r="AN6" s="12"/>
    </row>
    <row r="7" spans="1:41" ht="15" customHeight="1" x14ac:dyDescent="0.15">
      <c r="A7" s="85" t="s">
        <v>81</v>
      </c>
      <c r="B7" s="70" t="s">
        <v>82</v>
      </c>
      <c r="C7" s="118" t="s">
        <v>83</v>
      </c>
      <c r="D7" s="75" t="s">
        <v>84</v>
      </c>
      <c r="E7" s="76" t="s">
        <v>85</v>
      </c>
      <c r="F7" s="77" t="s">
        <v>86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8" t="s">
        <v>87</v>
      </c>
      <c r="AL7" s="82" t="s">
        <v>88</v>
      </c>
      <c r="AM7" s="83" t="s">
        <v>89</v>
      </c>
      <c r="AN7" s="83"/>
    </row>
    <row r="8" spans="1:41" ht="15" customHeight="1" x14ac:dyDescent="0.15">
      <c r="A8" s="85"/>
      <c r="B8" s="131"/>
      <c r="C8" s="132"/>
      <c r="D8" s="75"/>
      <c r="E8" s="76"/>
      <c r="F8" s="75" t="s">
        <v>90</v>
      </c>
      <c r="G8" s="75"/>
      <c r="H8" s="75"/>
      <c r="I8" s="75"/>
      <c r="J8" s="75"/>
      <c r="K8" s="75"/>
      <c r="L8" s="75"/>
      <c r="M8" s="75" t="s">
        <v>91</v>
      </c>
      <c r="N8" s="75"/>
      <c r="O8" s="75"/>
      <c r="P8" s="75"/>
      <c r="Q8" s="75"/>
      <c r="R8" s="75"/>
      <c r="S8" s="75"/>
      <c r="T8" s="75" t="s">
        <v>92</v>
      </c>
      <c r="U8" s="75"/>
      <c r="V8" s="75"/>
      <c r="W8" s="75"/>
      <c r="X8" s="75"/>
      <c r="Y8" s="75"/>
      <c r="Z8" s="75"/>
      <c r="AA8" s="75" t="s">
        <v>93</v>
      </c>
      <c r="AB8" s="75"/>
      <c r="AC8" s="75"/>
      <c r="AD8" s="75"/>
      <c r="AE8" s="75"/>
      <c r="AF8" s="75"/>
      <c r="AG8" s="75"/>
      <c r="AH8" s="75" t="s">
        <v>94</v>
      </c>
      <c r="AI8" s="75"/>
      <c r="AJ8" s="75"/>
      <c r="AK8" s="78"/>
      <c r="AL8" s="82"/>
      <c r="AM8" s="83"/>
      <c r="AN8" s="83"/>
    </row>
    <row r="9" spans="1:41" ht="15" customHeight="1" x14ac:dyDescent="0.15">
      <c r="A9" s="85"/>
      <c r="B9" s="133" t="s">
        <v>95</v>
      </c>
      <c r="C9" s="132"/>
      <c r="D9" s="75"/>
      <c r="E9" s="76"/>
      <c r="F9" s="21">
        <f>DATE($M$2,$S$2,1)</f>
        <v>46113</v>
      </c>
      <c r="G9" s="21">
        <f>DATE($M$2,$S$2,2)</f>
        <v>46114</v>
      </c>
      <c r="H9" s="21">
        <f>DATE($M$2,$S$2,3)</f>
        <v>46115</v>
      </c>
      <c r="I9" s="21">
        <f>DATE($M$2,$S$2,4)</f>
        <v>46116</v>
      </c>
      <c r="J9" s="21">
        <f>DATE($M$2,$S$2,5)</f>
        <v>46117</v>
      </c>
      <c r="K9" s="21">
        <f>DATE($M$2,$S$2,6)</f>
        <v>46118</v>
      </c>
      <c r="L9" s="21">
        <f>DATE($M$2,$S$2,7)</f>
        <v>46119</v>
      </c>
      <c r="M9" s="21">
        <f>DATE($M$2,$S$2,8)</f>
        <v>46120</v>
      </c>
      <c r="N9" s="21">
        <f>DATE($M$2,$S$2,9)</f>
        <v>46121</v>
      </c>
      <c r="O9" s="21">
        <f>DATE($M$2,$S$2,10)</f>
        <v>46122</v>
      </c>
      <c r="P9" s="21">
        <f>DATE($M$2,$S$2,11)</f>
        <v>46123</v>
      </c>
      <c r="Q9" s="21">
        <f>DATE($M$2,$S$2,12)</f>
        <v>46124</v>
      </c>
      <c r="R9" s="21">
        <f>DATE($M$2,$S$2,13)</f>
        <v>46125</v>
      </c>
      <c r="S9" s="21">
        <f>DATE($M$2,$S$2,14)</f>
        <v>46126</v>
      </c>
      <c r="T9" s="21">
        <f>DATE($M$2,$S$2,15)</f>
        <v>46127</v>
      </c>
      <c r="U9" s="21">
        <f>DATE($M$2,$S$2,16)</f>
        <v>46128</v>
      </c>
      <c r="V9" s="21">
        <f>DATE($M$2,$S$2,17)</f>
        <v>46129</v>
      </c>
      <c r="W9" s="21">
        <f>DATE($M$2,$S$2,18)</f>
        <v>46130</v>
      </c>
      <c r="X9" s="21">
        <f>DATE($M$2,$S$2,19)</f>
        <v>46131</v>
      </c>
      <c r="Y9" s="21">
        <f>DATE($M$2,$S$2,20)</f>
        <v>46132</v>
      </c>
      <c r="Z9" s="21">
        <f>DATE($M$2,$S$2,21)</f>
        <v>46133</v>
      </c>
      <c r="AA9" s="21">
        <f>DATE($M$2,$S$2,22)</f>
        <v>46134</v>
      </c>
      <c r="AB9" s="21">
        <f>DATE($M$2,$S$2,23)</f>
        <v>46135</v>
      </c>
      <c r="AC9" s="21">
        <f>DATE($M$2,$S$2,24)</f>
        <v>46136</v>
      </c>
      <c r="AD9" s="21">
        <f>DATE($M$2,$S$2,25)</f>
        <v>46137</v>
      </c>
      <c r="AE9" s="21">
        <f>DATE($M$2,$S$2,26)</f>
        <v>46138</v>
      </c>
      <c r="AF9" s="21">
        <f>DATE($M$2,$S$2,27)</f>
        <v>46139</v>
      </c>
      <c r="AG9" s="21">
        <f>DATE($M$2,$S$2,28)</f>
        <v>46140</v>
      </c>
      <c r="AH9" s="21">
        <f>IF(DAY(EOMONTH(F9,0))&lt;29,"",DATE($M$2,$S$2,29))</f>
        <v>46141</v>
      </c>
      <c r="AI9" s="21">
        <f>IF(DAY(EOMONTH(F9,0))&lt;30,"",DATE($M$2,$S$2,30))</f>
        <v>46142</v>
      </c>
      <c r="AJ9" s="21" t="str">
        <f>IF(DAY(EOMONTH(F9,0))&lt;31,"",DATE($M$2,$S$2,31))</f>
        <v/>
      </c>
      <c r="AK9" s="78"/>
      <c r="AL9" s="82"/>
      <c r="AM9" s="83"/>
      <c r="AN9" s="83"/>
    </row>
    <row r="10" spans="1:41" ht="15" customHeight="1" x14ac:dyDescent="0.15">
      <c r="A10" s="85"/>
      <c r="B10" s="81"/>
      <c r="C10" s="120"/>
      <c r="D10" s="75"/>
      <c r="E10" s="76"/>
      <c r="F10" s="22">
        <f>DATE($M$2,$S$2,1)</f>
        <v>46113</v>
      </c>
      <c r="G10" s="22">
        <f>DATE($M$2,$S$2,2)</f>
        <v>46114</v>
      </c>
      <c r="H10" s="22">
        <f>DATE($M$2,$S$2,3)</f>
        <v>46115</v>
      </c>
      <c r="I10" s="22">
        <f>DATE($M$2,$S$2,4)</f>
        <v>46116</v>
      </c>
      <c r="J10" s="22">
        <f>DATE($M$2,$S$2,5)</f>
        <v>46117</v>
      </c>
      <c r="K10" s="22">
        <f>DATE($M$2,$S$2,6)</f>
        <v>46118</v>
      </c>
      <c r="L10" s="22">
        <f>DATE($M$2,$S$2,7)</f>
        <v>46119</v>
      </c>
      <c r="M10" s="22">
        <f>DATE($M$2,$S$2,8)</f>
        <v>46120</v>
      </c>
      <c r="N10" s="22">
        <f>DATE($M$2,$S$2,9)</f>
        <v>46121</v>
      </c>
      <c r="O10" s="22">
        <f>DATE($M$2,$S$2,10)</f>
        <v>46122</v>
      </c>
      <c r="P10" s="22">
        <f>DATE($M$2,$S$2,11)</f>
        <v>46123</v>
      </c>
      <c r="Q10" s="22">
        <f>DATE($M$2,$S$2,12)</f>
        <v>46124</v>
      </c>
      <c r="R10" s="22">
        <f>DATE($M$2,$S$2,13)</f>
        <v>46125</v>
      </c>
      <c r="S10" s="22">
        <f>DATE($M$2,$S$2,14)</f>
        <v>46126</v>
      </c>
      <c r="T10" s="22">
        <f>DATE($M$2,$S$2,15)</f>
        <v>46127</v>
      </c>
      <c r="U10" s="22">
        <f>DATE($M$2,$S$2,16)</f>
        <v>46128</v>
      </c>
      <c r="V10" s="22">
        <f>DATE($M$2,$S$2,17)</f>
        <v>46129</v>
      </c>
      <c r="W10" s="22">
        <f>DATE($M$2,$S$2,18)</f>
        <v>46130</v>
      </c>
      <c r="X10" s="22">
        <f>DATE($M$2,$S$2,19)</f>
        <v>46131</v>
      </c>
      <c r="Y10" s="22">
        <f>DATE($M$2,$S$2,20)</f>
        <v>46132</v>
      </c>
      <c r="Z10" s="22">
        <f>DATE($M$2,$S$2,21)</f>
        <v>46133</v>
      </c>
      <c r="AA10" s="22">
        <f>DATE($M$2,$S$2,22)</f>
        <v>46134</v>
      </c>
      <c r="AB10" s="22">
        <f>DATE($M$2,$S$2,23)</f>
        <v>46135</v>
      </c>
      <c r="AC10" s="22">
        <f>DATE($M$2,$S$2,24)</f>
        <v>46136</v>
      </c>
      <c r="AD10" s="22">
        <f>DATE($M$2,$S$2,25)</f>
        <v>46137</v>
      </c>
      <c r="AE10" s="22">
        <f>DATE($M$2,$S$2,26)</f>
        <v>46138</v>
      </c>
      <c r="AF10" s="22">
        <f>DATE($M$2,$S$2,27)</f>
        <v>46139</v>
      </c>
      <c r="AG10" s="22">
        <f>DATE($M$2,$S$2,28)</f>
        <v>46140</v>
      </c>
      <c r="AH10" s="22">
        <f>IF(DAY(EOMONTH(F10,0))&lt;29,"",DATE($M$2,$S$2,29))</f>
        <v>46141</v>
      </c>
      <c r="AI10" s="22">
        <f>IF(DAY(EOMONTH(F10,0))&lt;30,"",DATE($M$2,$S$2,30))</f>
        <v>46142</v>
      </c>
      <c r="AJ10" s="22" t="str">
        <f>IF(DAY(EOMONTH(F10,0))&lt;31,"",DATE($M$2,$S$2,31))</f>
        <v/>
      </c>
      <c r="AK10" s="78"/>
      <c r="AL10" s="82"/>
      <c r="AM10" s="83"/>
      <c r="AN10" s="83"/>
    </row>
    <row r="11" spans="1:41" ht="18" customHeight="1" x14ac:dyDescent="0.15">
      <c r="A11" s="23">
        <v>1</v>
      </c>
      <c r="B11" s="24" t="s">
        <v>96</v>
      </c>
      <c r="C11" s="25"/>
      <c r="D11" s="26"/>
      <c r="E11" s="27"/>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136"/>
      <c r="AI11" s="136"/>
      <c r="AJ11" s="136"/>
      <c r="AK11" s="29">
        <f>+SUM(F11:AJ11)</f>
        <v>0</v>
      </c>
      <c r="AL11" s="30">
        <f>IF($AK$3="４週",AK11/4,AK11/(DAY(EOMONTH($F$9,0))/7))</f>
        <v>0</v>
      </c>
      <c r="AM11" s="79"/>
      <c r="AN11" s="79"/>
    </row>
    <row r="12" spans="1:41" ht="18" customHeight="1" x14ac:dyDescent="0.15">
      <c r="A12" s="23">
        <v>2</v>
      </c>
      <c r="B12" s="24"/>
      <c r="C12" s="25"/>
      <c r="D12" s="26"/>
      <c r="E12" s="27"/>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136"/>
      <c r="AI12" s="136"/>
      <c r="AJ12" s="136"/>
      <c r="AK12" s="29">
        <f t="shared" ref="AK12:AK31" si="0">+SUM(F12:AJ12)</f>
        <v>0</v>
      </c>
      <c r="AL12" s="30">
        <f t="shared" ref="AL12:AL30" si="1">IF($AK$3="４週",AK12/4,AK12/(DAY(EOMONTH($F$9,0))/7))</f>
        <v>0</v>
      </c>
      <c r="AM12" s="79"/>
      <c r="AN12" s="79"/>
    </row>
    <row r="13" spans="1:41" ht="16.5" customHeight="1" x14ac:dyDescent="0.15">
      <c r="A13" s="23">
        <v>3</v>
      </c>
      <c r="B13" s="24"/>
      <c r="C13" s="25"/>
      <c r="D13" s="26"/>
      <c r="E13" s="27"/>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136"/>
      <c r="AI13" s="136"/>
      <c r="AJ13" s="136"/>
      <c r="AK13" s="29">
        <f t="shared" si="0"/>
        <v>0</v>
      </c>
      <c r="AL13" s="30">
        <f t="shared" si="1"/>
        <v>0</v>
      </c>
      <c r="AM13" s="79"/>
      <c r="AN13" s="79"/>
    </row>
    <row r="14" spans="1:41" ht="18" customHeight="1" x14ac:dyDescent="0.15">
      <c r="A14" s="23">
        <v>4</v>
      </c>
      <c r="B14" s="24"/>
      <c r="C14" s="25"/>
      <c r="D14" s="26"/>
      <c r="E14" s="27"/>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136"/>
      <c r="AI14" s="136"/>
      <c r="AJ14" s="136"/>
      <c r="AK14" s="29">
        <f t="shared" si="0"/>
        <v>0</v>
      </c>
      <c r="AL14" s="30">
        <f t="shared" si="1"/>
        <v>0</v>
      </c>
      <c r="AM14" s="79"/>
      <c r="AN14" s="79"/>
    </row>
    <row r="15" spans="1:41" ht="18" customHeight="1" x14ac:dyDescent="0.15">
      <c r="A15" s="23">
        <v>5</v>
      </c>
      <c r="B15" s="24"/>
      <c r="C15" s="25"/>
      <c r="D15" s="26"/>
      <c r="E15" s="27"/>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136"/>
      <c r="AI15" s="136"/>
      <c r="AJ15" s="136"/>
      <c r="AK15" s="29">
        <f t="shared" si="0"/>
        <v>0</v>
      </c>
      <c r="AL15" s="30">
        <f t="shared" si="1"/>
        <v>0</v>
      </c>
      <c r="AM15" s="79"/>
      <c r="AN15" s="79"/>
    </row>
    <row r="16" spans="1:41" ht="18" customHeight="1" x14ac:dyDescent="0.15">
      <c r="A16" s="23">
        <v>6</v>
      </c>
      <c r="B16" s="24"/>
      <c r="C16" s="25"/>
      <c r="D16" s="26"/>
      <c r="E16" s="27"/>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136"/>
      <c r="AI16" s="136"/>
      <c r="AJ16" s="136"/>
      <c r="AK16" s="29">
        <f t="shared" si="0"/>
        <v>0</v>
      </c>
      <c r="AL16" s="30">
        <f t="shared" si="1"/>
        <v>0</v>
      </c>
      <c r="AM16" s="79"/>
      <c r="AN16" s="79"/>
    </row>
    <row r="17" spans="1:40" ht="18" customHeight="1" x14ac:dyDescent="0.15">
      <c r="A17" s="23">
        <v>7</v>
      </c>
      <c r="B17" s="24"/>
      <c r="C17" s="25"/>
      <c r="D17" s="26"/>
      <c r="E17" s="27"/>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136"/>
      <c r="AI17" s="136"/>
      <c r="AJ17" s="136"/>
      <c r="AK17" s="29">
        <f t="shared" si="0"/>
        <v>0</v>
      </c>
      <c r="AL17" s="30">
        <f t="shared" si="1"/>
        <v>0</v>
      </c>
      <c r="AM17" s="79"/>
      <c r="AN17" s="79"/>
    </row>
    <row r="18" spans="1:40" ht="18" customHeight="1" x14ac:dyDescent="0.15">
      <c r="A18" s="23">
        <v>8</v>
      </c>
      <c r="B18" s="24"/>
      <c r="C18" s="25"/>
      <c r="D18" s="26"/>
      <c r="E18" s="27"/>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136"/>
      <c r="AI18" s="136"/>
      <c r="AJ18" s="136"/>
      <c r="AK18" s="29">
        <f t="shared" si="0"/>
        <v>0</v>
      </c>
      <c r="AL18" s="30">
        <f t="shared" si="1"/>
        <v>0</v>
      </c>
      <c r="AM18" s="79"/>
      <c r="AN18" s="79"/>
    </row>
    <row r="19" spans="1:40" ht="18" customHeight="1" x14ac:dyDescent="0.15">
      <c r="A19" s="23">
        <v>9</v>
      </c>
      <c r="B19" s="24"/>
      <c r="C19" s="25"/>
      <c r="D19" s="26"/>
      <c r="E19" s="27"/>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136"/>
      <c r="AI19" s="136"/>
      <c r="AJ19" s="136"/>
      <c r="AK19" s="29">
        <f t="shared" si="0"/>
        <v>0</v>
      </c>
      <c r="AL19" s="30">
        <f t="shared" si="1"/>
        <v>0</v>
      </c>
      <c r="AM19" s="79"/>
      <c r="AN19" s="79"/>
    </row>
    <row r="20" spans="1:40" ht="18" customHeight="1" x14ac:dyDescent="0.15">
      <c r="A20" s="23">
        <v>10</v>
      </c>
      <c r="B20" s="24"/>
      <c r="C20" s="25"/>
      <c r="D20" s="26"/>
      <c r="E20" s="27"/>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136"/>
      <c r="AI20" s="136"/>
      <c r="AJ20" s="136"/>
      <c r="AK20" s="29">
        <f t="shared" si="0"/>
        <v>0</v>
      </c>
      <c r="AL20" s="30">
        <f t="shared" si="1"/>
        <v>0</v>
      </c>
      <c r="AM20" s="79"/>
      <c r="AN20" s="79"/>
    </row>
    <row r="21" spans="1:40" ht="18" customHeight="1" x14ac:dyDescent="0.15">
      <c r="A21" s="23">
        <v>11</v>
      </c>
      <c r="B21" s="24"/>
      <c r="C21" s="25"/>
      <c r="D21" s="26"/>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136"/>
      <c r="AI21" s="136"/>
      <c r="AJ21" s="136"/>
      <c r="AK21" s="29">
        <f t="shared" si="0"/>
        <v>0</v>
      </c>
      <c r="AL21" s="30">
        <f t="shared" si="1"/>
        <v>0</v>
      </c>
      <c r="AM21" s="79"/>
      <c r="AN21" s="79"/>
    </row>
    <row r="22" spans="1:40" ht="18" customHeight="1" x14ac:dyDescent="0.15">
      <c r="A22" s="23">
        <v>12</v>
      </c>
      <c r="B22" s="24"/>
      <c r="C22" s="25"/>
      <c r="D22" s="26"/>
      <c r="E22" s="27"/>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136"/>
      <c r="AI22" s="136"/>
      <c r="AJ22" s="136"/>
      <c r="AK22" s="29">
        <f t="shared" si="0"/>
        <v>0</v>
      </c>
      <c r="AL22" s="30">
        <f t="shared" si="1"/>
        <v>0</v>
      </c>
      <c r="AM22" s="79"/>
      <c r="AN22" s="79"/>
    </row>
    <row r="23" spans="1:40" ht="18" customHeight="1" x14ac:dyDescent="0.15">
      <c r="A23" s="23">
        <v>13</v>
      </c>
      <c r="B23" s="24"/>
      <c r="C23" s="25"/>
      <c r="D23" s="26"/>
      <c r="E23" s="27"/>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136"/>
      <c r="AI23" s="136"/>
      <c r="AJ23" s="136"/>
      <c r="AK23" s="29">
        <f t="shared" si="0"/>
        <v>0</v>
      </c>
      <c r="AL23" s="30">
        <f t="shared" si="1"/>
        <v>0</v>
      </c>
      <c r="AM23" s="79"/>
      <c r="AN23" s="79"/>
    </row>
    <row r="24" spans="1:40" ht="18" customHeight="1" x14ac:dyDescent="0.15">
      <c r="A24" s="23">
        <v>14</v>
      </c>
      <c r="B24" s="24"/>
      <c r="C24" s="25"/>
      <c r="D24" s="26"/>
      <c r="E24" s="27"/>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136"/>
      <c r="AI24" s="136"/>
      <c r="AJ24" s="136"/>
      <c r="AK24" s="29">
        <f t="shared" si="0"/>
        <v>0</v>
      </c>
      <c r="AL24" s="30">
        <f t="shared" si="1"/>
        <v>0</v>
      </c>
      <c r="AM24" s="79"/>
      <c r="AN24" s="79"/>
    </row>
    <row r="25" spans="1:40" ht="18" customHeight="1" x14ac:dyDescent="0.15">
      <c r="A25" s="23">
        <v>15</v>
      </c>
      <c r="B25" s="24"/>
      <c r="C25" s="25"/>
      <c r="D25" s="26"/>
      <c r="E25" s="2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136"/>
      <c r="AI25" s="136"/>
      <c r="AJ25" s="136"/>
      <c r="AK25" s="29">
        <f t="shared" si="0"/>
        <v>0</v>
      </c>
      <c r="AL25" s="30">
        <f t="shared" si="1"/>
        <v>0</v>
      </c>
      <c r="AM25" s="79"/>
      <c r="AN25" s="79"/>
    </row>
    <row r="26" spans="1:40" ht="18" customHeight="1" x14ac:dyDescent="0.15">
      <c r="A26" s="23">
        <v>16</v>
      </c>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136"/>
      <c r="AI26" s="136"/>
      <c r="AJ26" s="136"/>
      <c r="AK26" s="29">
        <f t="shared" si="0"/>
        <v>0</v>
      </c>
      <c r="AL26" s="30">
        <f t="shared" si="1"/>
        <v>0</v>
      </c>
      <c r="AM26" s="79"/>
      <c r="AN26" s="79"/>
    </row>
    <row r="27" spans="1:40" ht="18" customHeight="1" x14ac:dyDescent="0.15">
      <c r="A27" s="23">
        <v>17</v>
      </c>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136"/>
      <c r="AI27" s="136"/>
      <c r="AJ27" s="136"/>
      <c r="AK27" s="29">
        <f t="shared" si="0"/>
        <v>0</v>
      </c>
      <c r="AL27" s="30">
        <f t="shared" si="1"/>
        <v>0</v>
      </c>
      <c r="AM27" s="79"/>
      <c r="AN27" s="79"/>
    </row>
    <row r="28" spans="1:40" ht="18" customHeight="1" x14ac:dyDescent="0.15">
      <c r="A28" s="23">
        <v>18</v>
      </c>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136"/>
      <c r="AI28" s="136"/>
      <c r="AJ28" s="136"/>
      <c r="AK28" s="29">
        <f t="shared" si="0"/>
        <v>0</v>
      </c>
      <c r="AL28" s="30">
        <f t="shared" si="1"/>
        <v>0</v>
      </c>
      <c r="AM28" s="79"/>
      <c r="AN28" s="79"/>
    </row>
    <row r="29" spans="1:40" ht="18" customHeight="1" x14ac:dyDescent="0.15">
      <c r="A29" s="23">
        <v>19</v>
      </c>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136"/>
      <c r="AI29" s="136"/>
      <c r="AJ29" s="136"/>
      <c r="AK29" s="29">
        <f t="shared" si="0"/>
        <v>0</v>
      </c>
      <c r="AL29" s="30">
        <f t="shared" si="1"/>
        <v>0</v>
      </c>
      <c r="AM29" s="79"/>
      <c r="AN29" s="79"/>
    </row>
    <row r="30" spans="1:40" ht="18" customHeight="1" x14ac:dyDescent="0.15">
      <c r="A30" s="23">
        <v>20</v>
      </c>
      <c r="B30" s="24"/>
      <c r="C30" s="25"/>
      <c r="D30" s="26"/>
      <c r="E30" s="27"/>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136"/>
      <c r="AI30" s="136"/>
      <c r="AJ30" s="136"/>
      <c r="AK30" s="29">
        <f t="shared" si="0"/>
        <v>0</v>
      </c>
      <c r="AL30" s="30">
        <f t="shared" si="1"/>
        <v>0</v>
      </c>
      <c r="AM30" s="79"/>
      <c r="AN30" s="79"/>
    </row>
    <row r="31" spans="1:40" ht="18" customHeight="1" x14ac:dyDescent="0.15">
      <c r="A31" s="76" t="s">
        <v>66</v>
      </c>
      <c r="B31" s="84"/>
      <c r="C31" s="84"/>
      <c r="D31" s="84"/>
      <c r="E31" s="84"/>
      <c r="F31" s="32">
        <f>+SUM(F11:F30)</f>
        <v>0</v>
      </c>
      <c r="G31" s="32">
        <f t="shared" ref="G31:AJ31" si="2">+SUM(G11:G30)</f>
        <v>0</v>
      </c>
      <c r="H31" s="32">
        <f t="shared" si="2"/>
        <v>0</v>
      </c>
      <c r="I31" s="32">
        <f t="shared" si="2"/>
        <v>0</v>
      </c>
      <c r="J31" s="32">
        <f t="shared" si="2"/>
        <v>0</v>
      </c>
      <c r="K31" s="32">
        <f t="shared" si="2"/>
        <v>0</v>
      </c>
      <c r="L31" s="32">
        <f t="shared" si="2"/>
        <v>0</v>
      </c>
      <c r="M31" s="32">
        <f t="shared" si="2"/>
        <v>0</v>
      </c>
      <c r="N31" s="32">
        <f t="shared" si="2"/>
        <v>0</v>
      </c>
      <c r="O31" s="32">
        <f t="shared" si="2"/>
        <v>0</v>
      </c>
      <c r="P31" s="32">
        <f t="shared" si="2"/>
        <v>0</v>
      </c>
      <c r="Q31" s="32">
        <f t="shared" si="2"/>
        <v>0</v>
      </c>
      <c r="R31" s="32">
        <f t="shared" si="2"/>
        <v>0</v>
      </c>
      <c r="S31" s="32">
        <f t="shared" si="2"/>
        <v>0</v>
      </c>
      <c r="T31" s="32">
        <f t="shared" si="2"/>
        <v>0</v>
      </c>
      <c r="U31" s="32">
        <f t="shared" si="2"/>
        <v>0</v>
      </c>
      <c r="V31" s="32">
        <f t="shared" si="2"/>
        <v>0</v>
      </c>
      <c r="W31" s="32">
        <f t="shared" si="2"/>
        <v>0</v>
      </c>
      <c r="X31" s="32">
        <f t="shared" si="2"/>
        <v>0</v>
      </c>
      <c r="Y31" s="32">
        <f t="shared" si="2"/>
        <v>0</v>
      </c>
      <c r="Z31" s="32">
        <f t="shared" si="2"/>
        <v>0</v>
      </c>
      <c r="AA31" s="32">
        <f t="shared" si="2"/>
        <v>0</v>
      </c>
      <c r="AB31" s="32">
        <f t="shared" si="2"/>
        <v>0</v>
      </c>
      <c r="AC31" s="32">
        <f t="shared" si="2"/>
        <v>0</v>
      </c>
      <c r="AD31" s="32">
        <f t="shared" si="2"/>
        <v>0</v>
      </c>
      <c r="AE31" s="32">
        <f t="shared" si="2"/>
        <v>0</v>
      </c>
      <c r="AF31" s="32">
        <f t="shared" si="2"/>
        <v>0</v>
      </c>
      <c r="AG31" s="32">
        <f t="shared" si="2"/>
        <v>0</v>
      </c>
      <c r="AH31" s="136">
        <f t="shared" si="2"/>
        <v>0</v>
      </c>
      <c r="AI31" s="136">
        <f t="shared" si="2"/>
        <v>0</v>
      </c>
      <c r="AJ31" s="136">
        <f t="shared" si="2"/>
        <v>0</v>
      </c>
      <c r="AK31" s="29">
        <f t="shared" si="0"/>
        <v>0</v>
      </c>
      <c r="AL31" s="30">
        <f>IF($AK$3="４週",AK31/4,AK31/(DAY(EOMONTH($F$9,0))/7))</f>
        <v>0</v>
      </c>
      <c r="AM31" s="85"/>
      <c r="AN31" s="85"/>
    </row>
    <row r="32" spans="1:40" ht="18" customHeight="1" x14ac:dyDescent="0.15">
      <c r="A32" s="84" t="s">
        <v>104</v>
      </c>
      <c r="B32" s="84"/>
      <c r="C32" s="84"/>
      <c r="D32" s="84"/>
      <c r="E32" s="86"/>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137"/>
      <c r="AI32" s="137"/>
      <c r="AJ32" s="137"/>
      <c r="AK32" s="32"/>
      <c r="AL32" s="34"/>
      <c r="AM32" s="85"/>
      <c r="AN32" s="85"/>
    </row>
    <row r="33" spans="1:39" ht="15" customHeight="1" x14ac:dyDescent="0.15">
      <c r="A33" s="20"/>
      <c r="B33" s="20"/>
      <c r="C33" s="20"/>
      <c r="D33" s="20"/>
      <c r="E33" s="20"/>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20"/>
      <c r="AL33" s="20"/>
      <c r="AM33" s="12"/>
    </row>
    <row r="34" spans="1:39" ht="15" customHeight="1" x14ac:dyDescent="0.15">
      <c r="A34" s="20"/>
      <c r="B34" s="20"/>
      <c r="C34" s="20"/>
      <c r="D34" s="20"/>
      <c r="E34" s="20"/>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20"/>
      <c r="AL34" s="20"/>
      <c r="AM34" s="12"/>
    </row>
    <row r="35" spans="1:39" ht="15" customHeight="1" x14ac:dyDescent="0.15">
      <c r="A35" s="20"/>
      <c r="B35" s="20"/>
      <c r="C35" s="20"/>
      <c r="D35" s="20"/>
      <c r="E35" s="20"/>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20"/>
      <c r="AL35" s="20"/>
      <c r="AM35" s="12"/>
    </row>
    <row r="36" spans="1:39" ht="15" customHeight="1" x14ac:dyDescent="0.15">
      <c r="A36" s="8" t="s">
        <v>128</v>
      </c>
      <c r="B36" s="52"/>
      <c r="C36" s="53"/>
      <c r="D36" s="53"/>
      <c r="E36" s="53"/>
      <c r="F36" s="54"/>
      <c r="G36" s="53"/>
      <c r="H36" s="50"/>
      <c r="I36" s="50"/>
      <c r="J36" s="50"/>
      <c r="K36" s="50"/>
      <c r="L36" s="50"/>
      <c r="M36" s="50"/>
      <c r="N36" s="50"/>
      <c r="O36" s="50"/>
      <c r="P36" s="50"/>
      <c r="Q36" s="50"/>
      <c r="R36" s="50">
        <v>6</v>
      </c>
      <c r="S36" s="50"/>
      <c r="T36" s="50"/>
      <c r="U36" s="50"/>
      <c r="V36" s="50"/>
      <c r="W36" s="50"/>
      <c r="X36" s="50">
        <v>7</v>
      </c>
      <c r="Y36" s="50"/>
      <c r="Z36" s="50"/>
      <c r="AA36" s="50"/>
      <c r="AB36" s="50"/>
      <c r="AC36" s="50"/>
      <c r="AD36" s="50">
        <v>8</v>
      </c>
      <c r="AE36" s="50"/>
      <c r="AF36" s="50"/>
      <c r="AG36" s="55"/>
      <c r="AH36" s="55"/>
      <c r="AI36" s="55"/>
      <c r="AJ36" s="55">
        <v>9</v>
      </c>
      <c r="AK36" s="56"/>
      <c r="AL36" s="56"/>
      <c r="AM36" s="12"/>
    </row>
    <row r="37" spans="1:39" s="8" customFormat="1" ht="15" customHeight="1" x14ac:dyDescent="0.15">
      <c r="A37" s="8" t="s">
        <v>129</v>
      </c>
      <c r="B37" s="44"/>
      <c r="C37" s="44"/>
      <c r="D37" s="44"/>
      <c r="E37" s="44"/>
      <c r="F37" s="44"/>
      <c r="G37" s="44"/>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s="8" customFormat="1" ht="15" customHeight="1" x14ac:dyDescent="0.15">
      <c r="A38" s="8" t="s">
        <v>130</v>
      </c>
      <c r="B38" s="44"/>
      <c r="C38" s="44"/>
      <c r="D38" s="44"/>
      <c r="E38" s="44"/>
      <c r="F38" s="44"/>
      <c r="G38" s="44"/>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s="8" customFormat="1" ht="15" customHeight="1" x14ac:dyDescent="0.15">
      <c r="A39" s="8" t="s">
        <v>131</v>
      </c>
      <c r="B39" s="44"/>
      <c r="C39" s="44"/>
      <c r="D39" s="44"/>
      <c r="E39" s="44"/>
      <c r="F39" s="44"/>
      <c r="G39" s="44"/>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s="8" customFormat="1" ht="15" customHeight="1" x14ac:dyDescent="0.15">
      <c r="A40" s="8" t="s">
        <v>132</v>
      </c>
      <c r="B40" s="44"/>
      <c r="C40" s="44"/>
      <c r="D40" s="44"/>
      <c r="E40" s="44"/>
      <c r="F40" s="44"/>
      <c r="G40" s="44"/>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5" customHeight="1" x14ac:dyDescent="0.15">
      <c r="A41" s="8" t="s">
        <v>133</v>
      </c>
      <c r="B41" s="57"/>
      <c r="C41" s="8"/>
      <c r="D41" s="8"/>
      <c r="E41" s="8"/>
      <c r="F41" s="8"/>
      <c r="G41" s="8"/>
    </row>
    <row r="42" spans="1:39" ht="15" customHeight="1" x14ac:dyDescent="0.15">
      <c r="A42" s="8" t="s">
        <v>134</v>
      </c>
      <c r="B42" s="57"/>
      <c r="C42" s="8"/>
      <c r="D42" s="8"/>
      <c r="E42" s="8"/>
      <c r="F42" s="8"/>
      <c r="G42" s="8"/>
    </row>
    <row r="43" spans="1:39" ht="15" customHeight="1" x14ac:dyDescent="0.15">
      <c r="A43" s="8"/>
      <c r="B43" s="48" t="s">
        <v>135</v>
      </c>
      <c r="C43" s="75" t="s">
        <v>136</v>
      </c>
      <c r="D43" s="75"/>
      <c r="E43" s="75"/>
      <c r="F43" s="8"/>
      <c r="G43" s="8"/>
    </row>
    <row r="44" spans="1:39" ht="15" customHeight="1" x14ac:dyDescent="0.15">
      <c r="A44" s="8"/>
      <c r="B44" s="58" t="s">
        <v>97</v>
      </c>
      <c r="C44" s="95" t="s">
        <v>137</v>
      </c>
      <c r="D44" s="95"/>
      <c r="E44" s="95"/>
      <c r="F44" s="8"/>
      <c r="G44" s="8"/>
    </row>
    <row r="45" spans="1:39" ht="15" customHeight="1" x14ac:dyDescent="0.15">
      <c r="A45" s="8"/>
      <c r="B45" s="58" t="s">
        <v>99</v>
      </c>
      <c r="C45" s="95" t="s">
        <v>138</v>
      </c>
      <c r="D45" s="95"/>
      <c r="E45" s="95"/>
      <c r="F45" s="8"/>
      <c r="G45" s="8"/>
    </row>
    <row r="46" spans="1:39" ht="15" customHeight="1" x14ac:dyDescent="0.15">
      <c r="A46" s="8"/>
      <c r="B46" s="58" t="s">
        <v>101</v>
      </c>
      <c r="C46" s="95" t="s">
        <v>139</v>
      </c>
      <c r="D46" s="95"/>
      <c r="E46" s="95"/>
      <c r="F46" s="8"/>
      <c r="G46" s="8"/>
    </row>
    <row r="47" spans="1:39" ht="15" customHeight="1" x14ac:dyDescent="0.15">
      <c r="A47" s="8"/>
      <c r="B47" s="58" t="s">
        <v>103</v>
      </c>
      <c r="C47" s="95" t="s">
        <v>140</v>
      </c>
      <c r="D47" s="95"/>
      <c r="E47" s="95"/>
      <c r="F47" s="8"/>
      <c r="G47" s="8"/>
    </row>
    <row r="48" spans="1:39" ht="15" customHeight="1" x14ac:dyDescent="0.15">
      <c r="A48" s="8"/>
      <c r="B48" s="8" t="s">
        <v>141</v>
      </c>
      <c r="C48" s="8"/>
      <c r="D48" s="8"/>
      <c r="E48" s="8"/>
      <c r="F48" s="8"/>
      <c r="G48" s="8"/>
    </row>
    <row r="49" spans="1:7" ht="15" customHeight="1" x14ac:dyDescent="0.15">
      <c r="A49" s="8"/>
      <c r="B49" s="8" t="s">
        <v>142</v>
      </c>
      <c r="C49" s="8"/>
      <c r="D49" s="8"/>
      <c r="E49" s="8"/>
      <c r="F49" s="8"/>
      <c r="G49" s="8"/>
    </row>
    <row r="50" spans="1:7" ht="15" customHeight="1" x14ac:dyDescent="0.15">
      <c r="A50" s="8"/>
      <c r="B50" s="8" t="s">
        <v>143</v>
      </c>
      <c r="C50" s="8"/>
      <c r="D50" s="8"/>
      <c r="E50" s="8"/>
      <c r="F50" s="8"/>
      <c r="G50" s="8"/>
    </row>
    <row r="51" spans="1:7" ht="15" customHeight="1" x14ac:dyDescent="0.15">
      <c r="A51" s="8" t="s">
        <v>144</v>
      </c>
      <c r="B51" s="57"/>
      <c r="C51" s="8"/>
      <c r="D51" s="8"/>
      <c r="E51" s="8"/>
      <c r="F51" s="8"/>
      <c r="G51" s="8"/>
    </row>
    <row r="52" spans="1:7" ht="15" customHeight="1" x14ac:dyDescent="0.15">
      <c r="A52" s="8" t="s">
        <v>162</v>
      </c>
      <c r="B52" s="57"/>
      <c r="C52" s="8"/>
      <c r="D52" s="8"/>
      <c r="E52" s="8"/>
      <c r="F52" s="8"/>
      <c r="G52" s="8"/>
    </row>
    <row r="53" spans="1:7" ht="15" customHeight="1" x14ac:dyDescent="0.15">
      <c r="A53" s="8" t="s">
        <v>146</v>
      </c>
      <c r="B53" s="57"/>
      <c r="C53" s="8"/>
      <c r="D53" s="8"/>
      <c r="E53" s="8"/>
      <c r="F53" s="8"/>
      <c r="G53" s="8"/>
    </row>
    <row r="54" spans="1:7" ht="15" customHeight="1" x14ac:dyDescent="0.15">
      <c r="A54" s="8" t="s">
        <v>147</v>
      </c>
      <c r="B54" s="57"/>
      <c r="C54" s="8"/>
      <c r="D54" s="8"/>
      <c r="E54" s="8"/>
      <c r="F54" s="8"/>
      <c r="G54" s="8"/>
    </row>
    <row r="55" spans="1:7" ht="15" customHeight="1" x14ac:dyDescent="0.15">
      <c r="A55" s="8" t="s">
        <v>148</v>
      </c>
      <c r="B55" s="57"/>
      <c r="C55" s="8"/>
      <c r="D55" s="8"/>
      <c r="E55" s="8"/>
      <c r="F55" s="8"/>
      <c r="G55" s="8"/>
    </row>
    <row r="56" spans="1:7" ht="15" customHeight="1" x14ac:dyDescent="0.15">
      <c r="A56" s="8" t="s">
        <v>149</v>
      </c>
      <c r="B56" s="57"/>
      <c r="C56" s="8"/>
      <c r="D56" s="8"/>
      <c r="E56" s="8"/>
      <c r="F56" s="8"/>
      <c r="G56" s="8"/>
    </row>
    <row r="57" spans="1:7" ht="15" customHeight="1" x14ac:dyDescent="0.15">
      <c r="A57" s="8"/>
      <c r="B57" s="8" t="s">
        <v>150</v>
      </c>
      <c r="C57" s="8"/>
      <c r="D57" s="8"/>
      <c r="E57" s="8"/>
      <c r="F57" s="8"/>
      <c r="G57" s="8"/>
    </row>
    <row r="58" spans="1:7" ht="15" customHeight="1" x14ac:dyDescent="0.15">
      <c r="A58" s="8"/>
      <c r="B58" s="8" t="s">
        <v>151</v>
      </c>
      <c r="C58" s="8"/>
      <c r="D58" s="8"/>
      <c r="E58" s="8"/>
      <c r="F58" s="8"/>
      <c r="G58" s="8"/>
    </row>
    <row r="59" spans="1:7" ht="15" customHeight="1" x14ac:dyDescent="0.15">
      <c r="A59" s="8" t="s">
        <v>152</v>
      </c>
      <c r="B59" s="57"/>
      <c r="C59" s="8"/>
      <c r="D59" s="8"/>
      <c r="E59" s="8"/>
      <c r="F59" s="8"/>
      <c r="G59" s="8"/>
    </row>
    <row r="60" spans="1:7" ht="15" customHeight="1" x14ac:dyDescent="0.15">
      <c r="A60" s="8" t="s">
        <v>153</v>
      </c>
      <c r="B60" s="57"/>
      <c r="C60" s="8"/>
      <c r="D60" s="8"/>
      <c r="E60" s="8"/>
      <c r="F60" s="8"/>
      <c r="G60" s="8"/>
    </row>
    <row r="61" spans="1:7" ht="15" customHeight="1" x14ac:dyDescent="0.15">
      <c r="A61" s="8" t="s">
        <v>154</v>
      </c>
      <c r="B61" s="57"/>
      <c r="C61" s="8"/>
      <c r="D61" s="8"/>
      <c r="E61" s="8"/>
      <c r="F61" s="8"/>
      <c r="G61" s="8"/>
    </row>
    <row r="62" spans="1:7" ht="15" customHeight="1" x14ac:dyDescent="0.15">
      <c r="A62" s="8" t="s">
        <v>155</v>
      </c>
      <c r="B62" s="57"/>
      <c r="C62" s="8"/>
      <c r="D62" s="8"/>
      <c r="E62" s="8"/>
      <c r="F62" s="8"/>
      <c r="G62" s="8"/>
    </row>
    <row r="63" spans="1:7" ht="15" customHeight="1" x14ac:dyDescent="0.15">
      <c r="A63" s="8" t="s">
        <v>156</v>
      </c>
      <c r="B63" s="57"/>
      <c r="C63" s="8"/>
      <c r="D63" s="8"/>
      <c r="E63" s="8"/>
      <c r="F63" s="8"/>
      <c r="G63" s="8"/>
    </row>
    <row r="64" spans="1:7" ht="15" customHeight="1" x14ac:dyDescent="0.15">
      <c r="A64" s="8" t="s">
        <v>157</v>
      </c>
      <c r="B64" s="57"/>
      <c r="C64" s="8"/>
      <c r="D64" s="8"/>
      <c r="E64" s="8"/>
      <c r="F64" s="8"/>
      <c r="G64" s="8"/>
    </row>
    <row r="65" spans="1:7" ht="15" customHeight="1" x14ac:dyDescent="0.15">
      <c r="A65" s="8" t="s">
        <v>158</v>
      </c>
      <c r="B65" s="57"/>
      <c r="C65" s="8"/>
      <c r="D65" s="8"/>
      <c r="E65" s="8"/>
      <c r="F65" s="8"/>
      <c r="G65" s="8"/>
    </row>
    <row r="66" spans="1:7" ht="15" customHeight="1" x14ac:dyDescent="0.15">
      <c r="A66" s="8" t="s">
        <v>159</v>
      </c>
      <c r="B66" s="57"/>
      <c r="C66" s="8"/>
      <c r="D66" s="8"/>
      <c r="E66" s="8"/>
      <c r="F66" s="8"/>
      <c r="G66" s="8"/>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1"/>
  <dataValidations count="5">
    <dataValidation type="list" allowBlank="1" showInputMessage="1" showErrorMessage="1" sqref="C11:C30" xr:uid="{6055CCFC-A230-4556-B953-633FCB57264D}">
      <formula1>"A,B,C,D"</formula1>
    </dataValidation>
    <dataValidation type="list" allowBlank="1" showInputMessage="1" showErrorMessage="1" sqref="AK4:AN4" xr:uid="{5C59FAA8-9B0F-440C-83FE-337FEB796DCF}">
      <formula1>"予定,実績"</formula1>
    </dataValidation>
    <dataValidation type="list" allowBlank="1" showInputMessage="1" showErrorMessage="1" sqref="AK3:AN3" xr:uid="{AA35BA6B-D550-49DD-96EA-CB6E766CA340}">
      <formula1>"４週,歴月"</formula1>
    </dataValidation>
    <dataValidation type="list" allowBlank="1" showInputMessage="1" sqref="B12:B30" xr:uid="{7C41F109-2495-4C79-9C6E-56A3701E71EA}">
      <formula1>INDIRECT($AK$1)</formula1>
    </dataValidation>
    <dataValidation allowBlank="1" showInputMessage="1" sqref="B11" xr:uid="{2D7CABE3-A240-44D9-9CEC-921C5D2652F4}"/>
  </dataValidations>
  <printOptions horizontalCentered="1" verticalCentered="1"/>
  <pageMargins left="0.19685039370078741" right="0.19685039370078741" top="0.39370078740157483" bottom="0.19685039370078741" header="0.19685039370078741" footer="0.39370078740157483"/>
  <pageSetup paperSize="9" scale="90" fitToHeight="2" orientation="landscape" r:id="rId1"/>
  <headerFooter alignWithMargins="0">
    <oddHeader>&amp;L&amp;"ＭＳ ゴシック,標準"&amp;10（参考様式）</oddHeader>
  </headerFooter>
  <rowBreaks count="1" manualBreakCount="1">
    <brk id="3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D383-E585-4A36-A3FA-BEBE8B713DE2}">
  <dimension ref="A1:AO66"/>
  <sheetViews>
    <sheetView showGridLines="0" view="pageBreakPreview" zoomScaleNormal="100" zoomScaleSheetLayoutView="100" workbookViewId="0">
      <selection activeCell="M2" sqref="M2:P2"/>
    </sheetView>
  </sheetViews>
  <sheetFormatPr defaultColWidth="9.125" defaultRowHeight="21" customHeight="1" x14ac:dyDescent="0.15"/>
  <cols>
    <col min="1" max="1" width="2.875" style="7" customWidth="1"/>
    <col min="2" max="2" width="16.125" style="1" customWidth="1"/>
    <col min="3" max="3" width="7.375" style="7" customWidth="1"/>
    <col min="4" max="5" width="8.5" style="7" customWidth="1"/>
    <col min="6" max="36" width="2.875" style="7" customWidth="1"/>
    <col min="37" max="37" width="7.375" style="7" customWidth="1"/>
    <col min="38" max="39" width="8.5" style="7" customWidth="1"/>
    <col min="40" max="40" width="6.25" style="7" customWidth="1"/>
    <col min="41" max="16384" width="9.125" style="7"/>
  </cols>
  <sheetData>
    <row r="1" spans="1:41" ht="20.100000000000001" customHeight="1" x14ac:dyDescent="0.15">
      <c r="A1" s="3" t="s">
        <v>71</v>
      </c>
      <c r="C1" s="11"/>
      <c r="D1" s="11"/>
      <c r="E1" s="11"/>
      <c r="F1" s="11"/>
      <c r="G1" s="11"/>
      <c r="H1" s="11"/>
      <c r="I1" s="11"/>
      <c r="J1" s="11"/>
      <c r="K1" s="11"/>
      <c r="L1" s="11"/>
      <c r="M1" s="11"/>
      <c r="N1" s="11"/>
      <c r="O1" s="11"/>
      <c r="P1" s="11"/>
      <c r="Q1" s="11"/>
      <c r="R1" s="11"/>
      <c r="S1" s="11"/>
      <c r="T1" s="11"/>
      <c r="U1" s="11"/>
      <c r="V1" s="11"/>
      <c r="W1" s="11"/>
      <c r="X1" s="2"/>
      <c r="Y1" s="2"/>
      <c r="Z1" s="12"/>
      <c r="AA1" s="12"/>
      <c r="AB1" s="12"/>
      <c r="AC1" s="12"/>
      <c r="AD1" s="13"/>
      <c r="AE1" s="13"/>
      <c r="AF1" s="13"/>
      <c r="AG1" s="13"/>
      <c r="AH1" s="13"/>
      <c r="AI1" s="14" t="s">
        <v>72</v>
      </c>
      <c r="AJ1" s="14"/>
      <c r="AK1" s="63" t="s">
        <v>169</v>
      </c>
      <c r="AL1" s="63"/>
      <c r="AM1" s="63"/>
      <c r="AN1" s="63"/>
    </row>
    <row r="2" spans="1:41" ht="18" customHeight="1" x14ac:dyDescent="0.15">
      <c r="A2" s="12"/>
      <c r="B2" s="15"/>
      <c r="C2" s="15"/>
      <c r="D2" s="15"/>
      <c r="E2" s="15"/>
      <c r="F2" s="15"/>
      <c r="G2" s="15"/>
      <c r="H2" s="15"/>
      <c r="I2" s="15"/>
      <c r="J2" s="15"/>
      <c r="K2" s="15"/>
      <c r="L2" s="15"/>
      <c r="M2" s="64">
        <v>2026</v>
      </c>
      <c r="N2" s="64"/>
      <c r="O2" s="64"/>
      <c r="P2" s="64"/>
      <c r="Q2" s="65" t="s">
        <v>64</v>
      </c>
      <c r="R2" s="65"/>
      <c r="S2" s="64">
        <v>4</v>
      </c>
      <c r="T2" s="64"/>
      <c r="U2" s="65" t="s">
        <v>67</v>
      </c>
      <c r="V2" s="65"/>
      <c r="W2" s="15"/>
      <c r="X2" s="15"/>
      <c r="Y2" s="15"/>
      <c r="Z2" s="12"/>
      <c r="AA2" s="12"/>
      <c r="AC2" s="14"/>
      <c r="AD2" s="15"/>
      <c r="AE2" s="15"/>
      <c r="AF2" s="15"/>
      <c r="AG2" s="15"/>
      <c r="AH2" s="15"/>
      <c r="AI2" s="14" t="s">
        <v>74</v>
      </c>
      <c r="AJ2" s="14"/>
      <c r="AK2" s="66"/>
      <c r="AL2" s="66"/>
      <c r="AM2" s="66"/>
      <c r="AN2" s="66"/>
    </row>
    <row r="3" spans="1:41" ht="18" customHeight="1" x14ac:dyDescent="0.15">
      <c r="A3" s="16"/>
      <c r="B3" s="16"/>
      <c r="C3" s="16"/>
      <c r="D3" s="16"/>
      <c r="E3" s="16"/>
      <c r="F3" s="16"/>
      <c r="G3" s="16"/>
      <c r="H3" s="16"/>
      <c r="I3" s="16"/>
      <c r="J3" s="16"/>
      <c r="K3" s="16"/>
      <c r="L3" s="16"/>
      <c r="M3" s="16"/>
      <c r="N3" s="16"/>
      <c r="O3" s="16"/>
      <c r="P3" s="16"/>
      <c r="Q3" s="16"/>
      <c r="R3" s="16"/>
      <c r="S3" s="16"/>
      <c r="T3" s="16"/>
      <c r="U3" s="16"/>
      <c r="V3" s="16"/>
      <c r="W3" s="16"/>
      <c r="Y3" s="17"/>
      <c r="Z3" s="17"/>
      <c r="AA3" s="17"/>
      <c r="AB3" s="12"/>
      <c r="AC3" s="17"/>
      <c r="AD3" s="17"/>
      <c r="AE3" s="17"/>
      <c r="AF3" s="17"/>
      <c r="AG3" s="17"/>
      <c r="AH3" s="17"/>
      <c r="AI3" s="18" t="s">
        <v>75</v>
      </c>
      <c r="AJ3" s="14"/>
      <c r="AK3" s="67" t="s">
        <v>76</v>
      </c>
      <c r="AL3" s="67"/>
      <c r="AM3" s="67"/>
      <c r="AN3" s="67"/>
      <c r="AO3" s="7" t="s">
        <v>175</v>
      </c>
    </row>
    <row r="4" spans="1:41" ht="18" customHeight="1" x14ac:dyDescent="0.15">
      <c r="A4" s="16"/>
      <c r="B4" s="16"/>
      <c r="C4" s="16"/>
      <c r="D4" s="16"/>
      <c r="E4" s="16"/>
      <c r="F4" s="16"/>
      <c r="G4" s="16"/>
      <c r="H4" s="16"/>
      <c r="I4" s="16"/>
      <c r="J4" s="16"/>
      <c r="K4" s="16"/>
      <c r="L4" s="16"/>
      <c r="M4" s="16"/>
      <c r="N4" s="16"/>
      <c r="O4" s="16"/>
      <c r="P4" s="16"/>
      <c r="Q4" s="16"/>
      <c r="R4" s="16"/>
      <c r="S4" s="16"/>
      <c r="T4" s="16"/>
      <c r="U4" s="16"/>
      <c r="V4" s="16"/>
      <c r="W4" s="16"/>
      <c r="Y4" s="17"/>
      <c r="Z4" s="17"/>
      <c r="AA4" s="17"/>
      <c r="AB4" s="12"/>
      <c r="AC4" s="17"/>
      <c r="AD4" s="17"/>
      <c r="AE4" s="17"/>
      <c r="AF4" s="17"/>
      <c r="AG4" s="17"/>
      <c r="AH4" s="17"/>
      <c r="AI4" s="18" t="s">
        <v>77</v>
      </c>
      <c r="AJ4" s="14"/>
      <c r="AK4" s="67"/>
      <c r="AL4" s="67"/>
      <c r="AM4" s="67"/>
      <c r="AN4" s="67"/>
      <c r="AO4" s="7" t="s">
        <v>176</v>
      </c>
    </row>
    <row r="5" spans="1:41" ht="18" customHeight="1" x14ac:dyDescent="0.15">
      <c r="A5" s="16"/>
      <c r="B5" s="16"/>
      <c r="C5" s="16"/>
      <c r="D5" s="16"/>
      <c r="E5" s="16"/>
      <c r="F5" s="16"/>
      <c r="G5" s="16"/>
      <c r="H5" s="16"/>
      <c r="I5" s="16"/>
      <c r="J5" s="16"/>
      <c r="K5" s="16"/>
      <c r="L5" s="16"/>
      <c r="M5" s="16"/>
      <c r="N5" s="16"/>
      <c r="O5" s="16"/>
      <c r="P5" s="16"/>
      <c r="Q5" s="16"/>
      <c r="R5" s="16"/>
      <c r="S5" s="16"/>
      <c r="U5" s="16"/>
      <c r="V5" s="16"/>
      <c r="W5" s="16"/>
      <c r="Y5" s="17"/>
      <c r="Z5" s="17"/>
      <c r="AA5" s="17"/>
      <c r="AB5" s="12"/>
      <c r="AC5" s="17"/>
      <c r="AD5" s="17"/>
      <c r="AE5" s="17"/>
      <c r="AF5" s="17"/>
      <c r="AG5" s="18" t="s">
        <v>78</v>
      </c>
      <c r="AH5" s="68">
        <v>40</v>
      </c>
      <c r="AI5" s="68"/>
      <c r="AJ5" s="68"/>
      <c r="AK5" s="17" t="s">
        <v>79</v>
      </c>
      <c r="AL5" s="19">
        <v>160</v>
      </c>
      <c r="AM5" s="17" t="s">
        <v>80</v>
      </c>
      <c r="AN5" s="12"/>
    </row>
    <row r="6" spans="1:41" ht="9.9499999999999993" customHeight="1" x14ac:dyDescent="0.15">
      <c r="A6" s="12"/>
      <c r="B6" s="20"/>
      <c r="C6" s="20"/>
      <c r="D6" s="20"/>
      <c r="E6" s="20"/>
      <c r="F6" s="20"/>
      <c r="G6" s="20"/>
      <c r="H6" s="20"/>
      <c r="I6" s="20"/>
      <c r="J6" s="20"/>
      <c r="K6" s="20"/>
      <c r="L6" s="20"/>
      <c r="M6" s="20"/>
      <c r="N6" s="20"/>
      <c r="O6" s="20"/>
      <c r="P6" s="20"/>
      <c r="Q6" s="20"/>
      <c r="R6" s="20"/>
      <c r="S6" s="20"/>
      <c r="T6" s="20"/>
      <c r="U6" s="20"/>
      <c r="V6" s="20"/>
      <c r="W6" s="20"/>
      <c r="X6" s="15"/>
      <c r="Y6" s="15"/>
      <c r="Z6" s="15"/>
      <c r="AA6" s="15"/>
      <c r="AB6" s="15"/>
      <c r="AC6" s="15"/>
      <c r="AD6" s="15"/>
      <c r="AE6" s="15"/>
      <c r="AF6" s="15"/>
      <c r="AG6" s="15"/>
      <c r="AH6" s="15"/>
      <c r="AI6" s="15"/>
      <c r="AJ6" s="15"/>
      <c r="AK6" s="15"/>
      <c r="AL6" s="15"/>
      <c r="AM6" s="12"/>
      <c r="AN6" s="12"/>
    </row>
    <row r="7" spans="1:41" ht="15" customHeight="1" x14ac:dyDescent="0.15">
      <c r="A7" s="85" t="s">
        <v>81</v>
      </c>
      <c r="B7" s="70" t="s">
        <v>82</v>
      </c>
      <c r="C7" s="118" t="s">
        <v>83</v>
      </c>
      <c r="D7" s="75" t="s">
        <v>84</v>
      </c>
      <c r="E7" s="76" t="s">
        <v>85</v>
      </c>
      <c r="F7" s="77" t="s">
        <v>86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8" t="s">
        <v>87</v>
      </c>
      <c r="AL7" s="82" t="s">
        <v>88</v>
      </c>
      <c r="AM7" s="83" t="s">
        <v>89</v>
      </c>
      <c r="AN7" s="83"/>
    </row>
    <row r="8" spans="1:41" ht="15" customHeight="1" x14ac:dyDescent="0.15">
      <c r="A8" s="85"/>
      <c r="B8" s="131"/>
      <c r="C8" s="132"/>
      <c r="D8" s="75"/>
      <c r="E8" s="76"/>
      <c r="F8" s="75" t="s">
        <v>90</v>
      </c>
      <c r="G8" s="75"/>
      <c r="H8" s="75"/>
      <c r="I8" s="75"/>
      <c r="J8" s="75"/>
      <c r="K8" s="75"/>
      <c r="L8" s="75"/>
      <c r="M8" s="75" t="s">
        <v>91</v>
      </c>
      <c r="N8" s="75"/>
      <c r="O8" s="75"/>
      <c r="P8" s="75"/>
      <c r="Q8" s="75"/>
      <c r="R8" s="75"/>
      <c r="S8" s="75"/>
      <c r="T8" s="75" t="s">
        <v>92</v>
      </c>
      <c r="U8" s="75"/>
      <c r="V8" s="75"/>
      <c r="W8" s="75"/>
      <c r="X8" s="75"/>
      <c r="Y8" s="75"/>
      <c r="Z8" s="75"/>
      <c r="AA8" s="75" t="s">
        <v>93</v>
      </c>
      <c r="AB8" s="75"/>
      <c r="AC8" s="75"/>
      <c r="AD8" s="75"/>
      <c r="AE8" s="75"/>
      <c r="AF8" s="75"/>
      <c r="AG8" s="75"/>
      <c r="AH8" s="75" t="s">
        <v>94</v>
      </c>
      <c r="AI8" s="75"/>
      <c r="AJ8" s="75"/>
      <c r="AK8" s="78"/>
      <c r="AL8" s="82"/>
      <c r="AM8" s="83"/>
      <c r="AN8" s="83"/>
    </row>
    <row r="9" spans="1:41" ht="15" customHeight="1" x14ac:dyDescent="0.15">
      <c r="A9" s="85"/>
      <c r="B9" s="133" t="s">
        <v>95</v>
      </c>
      <c r="C9" s="132"/>
      <c r="D9" s="75"/>
      <c r="E9" s="76"/>
      <c r="F9" s="21">
        <f>DATE($M$2,$S$2,1)</f>
        <v>46113</v>
      </c>
      <c r="G9" s="21">
        <f>DATE($M$2,$S$2,2)</f>
        <v>46114</v>
      </c>
      <c r="H9" s="21">
        <f>DATE($M$2,$S$2,3)</f>
        <v>46115</v>
      </c>
      <c r="I9" s="21">
        <f>DATE($M$2,$S$2,4)</f>
        <v>46116</v>
      </c>
      <c r="J9" s="21">
        <f>DATE($M$2,$S$2,5)</f>
        <v>46117</v>
      </c>
      <c r="K9" s="21">
        <f>DATE($M$2,$S$2,6)</f>
        <v>46118</v>
      </c>
      <c r="L9" s="21">
        <f>DATE($M$2,$S$2,7)</f>
        <v>46119</v>
      </c>
      <c r="M9" s="21">
        <f>DATE($M$2,$S$2,8)</f>
        <v>46120</v>
      </c>
      <c r="N9" s="21">
        <f>DATE($M$2,$S$2,9)</f>
        <v>46121</v>
      </c>
      <c r="O9" s="21">
        <f>DATE($M$2,$S$2,10)</f>
        <v>46122</v>
      </c>
      <c r="P9" s="21">
        <f>DATE($M$2,$S$2,11)</f>
        <v>46123</v>
      </c>
      <c r="Q9" s="21">
        <f>DATE($M$2,$S$2,12)</f>
        <v>46124</v>
      </c>
      <c r="R9" s="21">
        <f>DATE($M$2,$S$2,13)</f>
        <v>46125</v>
      </c>
      <c r="S9" s="21">
        <f>DATE($M$2,$S$2,14)</f>
        <v>46126</v>
      </c>
      <c r="T9" s="21">
        <f>DATE($M$2,$S$2,15)</f>
        <v>46127</v>
      </c>
      <c r="U9" s="21">
        <f>DATE($M$2,$S$2,16)</f>
        <v>46128</v>
      </c>
      <c r="V9" s="21">
        <f>DATE($M$2,$S$2,17)</f>
        <v>46129</v>
      </c>
      <c r="W9" s="21">
        <f>DATE($M$2,$S$2,18)</f>
        <v>46130</v>
      </c>
      <c r="X9" s="21">
        <f>DATE($M$2,$S$2,19)</f>
        <v>46131</v>
      </c>
      <c r="Y9" s="21">
        <f>DATE($M$2,$S$2,20)</f>
        <v>46132</v>
      </c>
      <c r="Z9" s="21">
        <f>DATE($M$2,$S$2,21)</f>
        <v>46133</v>
      </c>
      <c r="AA9" s="21">
        <f>DATE($M$2,$S$2,22)</f>
        <v>46134</v>
      </c>
      <c r="AB9" s="21">
        <f>DATE($M$2,$S$2,23)</f>
        <v>46135</v>
      </c>
      <c r="AC9" s="21">
        <f>DATE($M$2,$S$2,24)</f>
        <v>46136</v>
      </c>
      <c r="AD9" s="21">
        <f>DATE($M$2,$S$2,25)</f>
        <v>46137</v>
      </c>
      <c r="AE9" s="21">
        <f>DATE($M$2,$S$2,26)</f>
        <v>46138</v>
      </c>
      <c r="AF9" s="21">
        <f>DATE($M$2,$S$2,27)</f>
        <v>46139</v>
      </c>
      <c r="AG9" s="21">
        <f>DATE($M$2,$S$2,28)</f>
        <v>46140</v>
      </c>
      <c r="AH9" s="21">
        <f>IF(DAY(EOMONTH(F9,0))&lt;29,"",DATE($M$2,$S$2,29))</f>
        <v>46141</v>
      </c>
      <c r="AI9" s="21">
        <f>IF(DAY(EOMONTH(F9,0))&lt;30,"",DATE($M$2,$S$2,30))</f>
        <v>46142</v>
      </c>
      <c r="AJ9" s="21" t="str">
        <f>IF(DAY(EOMONTH(F9,0))&lt;31,"",DATE($M$2,$S$2,31))</f>
        <v/>
      </c>
      <c r="AK9" s="78"/>
      <c r="AL9" s="82"/>
      <c r="AM9" s="83"/>
      <c r="AN9" s="83"/>
    </row>
    <row r="10" spans="1:41" ht="15" customHeight="1" x14ac:dyDescent="0.15">
      <c r="A10" s="85"/>
      <c r="B10" s="81"/>
      <c r="C10" s="120"/>
      <c r="D10" s="75"/>
      <c r="E10" s="76"/>
      <c r="F10" s="22">
        <f>DATE($M$2,$S$2,1)</f>
        <v>46113</v>
      </c>
      <c r="G10" s="22">
        <f>DATE($M$2,$S$2,2)</f>
        <v>46114</v>
      </c>
      <c r="H10" s="22">
        <f>DATE($M$2,$S$2,3)</f>
        <v>46115</v>
      </c>
      <c r="I10" s="22">
        <f>DATE($M$2,$S$2,4)</f>
        <v>46116</v>
      </c>
      <c r="J10" s="22">
        <f>DATE($M$2,$S$2,5)</f>
        <v>46117</v>
      </c>
      <c r="K10" s="22">
        <f>DATE($M$2,$S$2,6)</f>
        <v>46118</v>
      </c>
      <c r="L10" s="22">
        <f>DATE($M$2,$S$2,7)</f>
        <v>46119</v>
      </c>
      <c r="M10" s="22">
        <f>DATE($M$2,$S$2,8)</f>
        <v>46120</v>
      </c>
      <c r="N10" s="22">
        <f>DATE($M$2,$S$2,9)</f>
        <v>46121</v>
      </c>
      <c r="O10" s="22">
        <f>DATE($M$2,$S$2,10)</f>
        <v>46122</v>
      </c>
      <c r="P10" s="22">
        <f>DATE($M$2,$S$2,11)</f>
        <v>46123</v>
      </c>
      <c r="Q10" s="22">
        <f>DATE($M$2,$S$2,12)</f>
        <v>46124</v>
      </c>
      <c r="R10" s="22">
        <f>DATE($M$2,$S$2,13)</f>
        <v>46125</v>
      </c>
      <c r="S10" s="22">
        <f>DATE($M$2,$S$2,14)</f>
        <v>46126</v>
      </c>
      <c r="T10" s="22">
        <f>DATE($M$2,$S$2,15)</f>
        <v>46127</v>
      </c>
      <c r="U10" s="22">
        <f>DATE($M$2,$S$2,16)</f>
        <v>46128</v>
      </c>
      <c r="V10" s="22">
        <f>DATE($M$2,$S$2,17)</f>
        <v>46129</v>
      </c>
      <c r="W10" s="22">
        <f>DATE($M$2,$S$2,18)</f>
        <v>46130</v>
      </c>
      <c r="X10" s="22">
        <f>DATE($M$2,$S$2,19)</f>
        <v>46131</v>
      </c>
      <c r="Y10" s="22">
        <f>DATE($M$2,$S$2,20)</f>
        <v>46132</v>
      </c>
      <c r="Z10" s="22">
        <f>DATE($M$2,$S$2,21)</f>
        <v>46133</v>
      </c>
      <c r="AA10" s="22">
        <f>DATE($M$2,$S$2,22)</f>
        <v>46134</v>
      </c>
      <c r="AB10" s="22">
        <f>DATE($M$2,$S$2,23)</f>
        <v>46135</v>
      </c>
      <c r="AC10" s="22">
        <f>DATE($M$2,$S$2,24)</f>
        <v>46136</v>
      </c>
      <c r="AD10" s="22">
        <f>DATE($M$2,$S$2,25)</f>
        <v>46137</v>
      </c>
      <c r="AE10" s="22">
        <f>DATE($M$2,$S$2,26)</f>
        <v>46138</v>
      </c>
      <c r="AF10" s="22">
        <f>DATE($M$2,$S$2,27)</f>
        <v>46139</v>
      </c>
      <c r="AG10" s="22">
        <f>DATE($M$2,$S$2,28)</f>
        <v>46140</v>
      </c>
      <c r="AH10" s="22">
        <f>IF(DAY(EOMONTH(F10,0))&lt;29,"",DATE($M$2,$S$2,29))</f>
        <v>46141</v>
      </c>
      <c r="AI10" s="22">
        <f>IF(DAY(EOMONTH(F10,0))&lt;30,"",DATE($M$2,$S$2,30))</f>
        <v>46142</v>
      </c>
      <c r="AJ10" s="22" t="str">
        <f>IF(DAY(EOMONTH(F10,0))&lt;31,"",DATE($M$2,$S$2,31))</f>
        <v/>
      </c>
      <c r="AK10" s="78"/>
      <c r="AL10" s="82"/>
      <c r="AM10" s="83"/>
      <c r="AN10" s="83"/>
    </row>
    <row r="11" spans="1:41" ht="18" customHeight="1" x14ac:dyDescent="0.15">
      <c r="A11" s="23">
        <v>1</v>
      </c>
      <c r="B11" s="24" t="s">
        <v>96</v>
      </c>
      <c r="C11" s="25"/>
      <c r="D11" s="26"/>
      <c r="E11" s="27"/>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136"/>
      <c r="AI11" s="136"/>
      <c r="AJ11" s="136"/>
      <c r="AK11" s="29">
        <f>+SUM(F11:AJ11)</f>
        <v>0</v>
      </c>
      <c r="AL11" s="30">
        <f>IF($AK$3="４週",AK11/4,AK11/(DAY(EOMONTH($F$9,0))/7))</f>
        <v>0</v>
      </c>
      <c r="AM11" s="79"/>
      <c r="AN11" s="79"/>
    </row>
    <row r="12" spans="1:41" ht="18" customHeight="1" x14ac:dyDescent="0.15">
      <c r="A12" s="23">
        <v>2</v>
      </c>
      <c r="B12" s="24"/>
      <c r="C12" s="25"/>
      <c r="D12" s="26"/>
      <c r="E12" s="27"/>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136"/>
      <c r="AI12" s="136"/>
      <c r="AJ12" s="136"/>
      <c r="AK12" s="29">
        <f t="shared" ref="AK12:AK31" si="0">+SUM(F12:AJ12)</f>
        <v>0</v>
      </c>
      <c r="AL12" s="30">
        <f t="shared" ref="AL12:AL30" si="1">IF($AK$3="４週",AK12/4,AK12/(DAY(EOMONTH($F$9,0))/7))</f>
        <v>0</v>
      </c>
      <c r="AM12" s="79"/>
      <c r="AN12" s="79"/>
    </row>
    <row r="13" spans="1:41" ht="16.5" customHeight="1" x14ac:dyDescent="0.15">
      <c r="A13" s="23">
        <v>3</v>
      </c>
      <c r="B13" s="24"/>
      <c r="C13" s="25"/>
      <c r="D13" s="26"/>
      <c r="E13" s="27"/>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136"/>
      <c r="AI13" s="136"/>
      <c r="AJ13" s="136"/>
      <c r="AK13" s="29">
        <f t="shared" si="0"/>
        <v>0</v>
      </c>
      <c r="AL13" s="30">
        <f t="shared" si="1"/>
        <v>0</v>
      </c>
      <c r="AM13" s="79"/>
      <c r="AN13" s="79"/>
    </row>
    <row r="14" spans="1:41" ht="18" customHeight="1" x14ac:dyDescent="0.15">
      <c r="A14" s="23">
        <v>4</v>
      </c>
      <c r="B14" s="24"/>
      <c r="C14" s="25"/>
      <c r="D14" s="26"/>
      <c r="E14" s="27"/>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136"/>
      <c r="AI14" s="136"/>
      <c r="AJ14" s="136"/>
      <c r="AK14" s="29">
        <f t="shared" si="0"/>
        <v>0</v>
      </c>
      <c r="AL14" s="30">
        <f t="shared" si="1"/>
        <v>0</v>
      </c>
      <c r="AM14" s="79"/>
      <c r="AN14" s="79"/>
    </row>
    <row r="15" spans="1:41" ht="18" customHeight="1" x14ac:dyDescent="0.15">
      <c r="A15" s="23">
        <v>5</v>
      </c>
      <c r="B15" s="24"/>
      <c r="C15" s="25"/>
      <c r="D15" s="26"/>
      <c r="E15" s="27"/>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136"/>
      <c r="AI15" s="136"/>
      <c r="AJ15" s="136"/>
      <c r="AK15" s="29">
        <f t="shared" si="0"/>
        <v>0</v>
      </c>
      <c r="AL15" s="30">
        <f t="shared" si="1"/>
        <v>0</v>
      </c>
      <c r="AM15" s="79"/>
      <c r="AN15" s="79"/>
    </row>
    <row r="16" spans="1:41" ht="18" customHeight="1" x14ac:dyDescent="0.15">
      <c r="A16" s="23">
        <v>6</v>
      </c>
      <c r="B16" s="24"/>
      <c r="C16" s="25"/>
      <c r="D16" s="26"/>
      <c r="E16" s="27"/>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136"/>
      <c r="AI16" s="136"/>
      <c r="AJ16" s="136"/>
      <c r="AK16" s="29">
        <f t="shared" si="0"/>
        <v>0</v>
      </c>
      <c r="AL16" s="30">
        <f t="shared" si="1"/>
        <v>0</v>
      </c>
      <c r="AM16" s="79"/>
      <c r="AN16" s="79"/>
    </row>
    <row r="17" spans="1:40" ht="18" customHeight="1" x14ac:dyDescent="0.15">
      <c r="A17" s="23">
        <v>7</v>
      </c>
      <c r="B17" s="24"/>
      <c r="C17" s="25"/>
      <c r="D17" s="26"/>
      <c r="E17" s="27"/>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136"/>
      <c r="AI17" s="136"/>
      <c r="AJ17" s="136"/>
      <c r="AK17" s="29">
        <f t="shared" si="0"/>
        <v>0</v>
      </c>
      <c r="AL17" s="30">
        <f t="shared" si="1"/>
        <v>0</v>
      </c>
      <c r="AM17" s="79"/>
      <c r="AN17" s="79"/>
    </row>
    <row r="18" spans="1:40" ht="18" customHeight="1" x14ac:dyDescent="0.15">
      <c r="A18" s="23">
        <v>8</v>
      </c>
      <c r="B18" s="24"/>
      <c r="C18" s="25"/>
      <c r="D18" s="26"/>
      <c r="E18" s="27"/>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136"/>
      <c r="AI18" s="136"/>
      <c r="AJ18" s="136"/>
      <c r="AK18" s="29">
        <f t="shared" si="0"/>
        <v>0</v>
      </c>
      <c r="AL18" s="30">
        <f t="shared" si="1"/>
        <v>0</v>
      </c>
      <c r="AM18" s="79"/>
      <c r="AN18" s="79"/>
    </row>
    <row r="19" spans="1:40" ht="18" customHeight="1" x14ac:dyDescent="0.15">
      <c r="A19" s="23">
        <v>9</v>
      </c>
      <c r="B19" s="24"/>
      <c r="C19" s="25"/>
      <c r="D19" s="26"/>
      <c r="E19" s="27"/>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136"/>
      <c r="AI19" s="136"/>
      <c r="AJ19" s="136"/>
      <c r="AK19" s="29">
        <f t="shared" si="0"/>
        <v>0</v>
      </c>
      <c r="AL19" s="30">
        <f t="shared" si="1"/>
        <v>0</v>
      </c>
      <c r="AM19" s="79"/>
      <c r="AN19" s="79"/>
    </row>
    <row r="20" spans="1:40" ht="18" customHeight="1" x14ac:dyDescent="0.15">
      <c r="A20" s="23">
        <v>10</v>
      </c>
      <c r="B20" s="24"/>
      <c r="C20" s="25"/>
      <c r="D20" s="26"/>
      <c r="E20" s="27"/>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136"/>
      <c r="AI20" s="136"/>
      <c r="AJ20" s="136"/>
      <c r="AK20" s="29">
        <f t="shared" si="0"/>
        <v>0</v>
      </c>
      <c r="AL20" s="30">
        <f t="shared" si="1"/>
        <v>0</v>
      </c>
      <c r="AM20" s="79"/>
      <c r="AN20" s="79"/>
    </row>
    <row r="21" spans="1:40" ht="18" customHeight="1" x14ac:dyDescent="0.15">
      <c r="A21" s="23">
        <v>11</v>
      </c>
      <c r="B21" s="24"/>
      <c r="C21" s="25"/>
      <c r="D21" s="26"/>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136"/>
      <c r="AI21" s="136"/>
      <c r="AJ21" s="136"/>
      <c r="AK21" s="29">
        <f t="shared" si="0"/>
        <v>0</v>
      </c>
      <c r="AL21" s="30">
        <f t="shared" si="1"/>
        <v>0</v>
      </c>
      <c r="AM21" s="79"/>
      <c r="AN21" s="79"/>
    </row>
    <row r="22" spans="1:40" ht="18" customHeight="1" x14ac:dyDescent="0.15">
      <c r="A22" s="23">
        <v>12</v>
      </c>
      <c r="B22" s="24"/>
      <c r="C22" s="25"/>
      <c r="D22" s="26"/>
      <c r="E22" s="27"/>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136"/>
      <c r="AI22" s="136"/>
      <c r="AJ22" s="136"/>
      <c r="AK22" s="29">
        <f t="shared" si="0"/>
        <v>0</v>
      </c>
      <c r="AL22" s="30">
        <f t="shared" si="1"/>
        <v>0</v>
      </c>
      <c r="AM22" s="79"/>
      <c r="AN22" s="79"/>
    </row>
    <row r="23" spans="1:40" ht="18" customHeight="1" x14ac:dyDescent="0.15">
      <c r="A23" s="23">
        <v>13</v>
      </c>
      <c r="B23" s="24"/>
      <c r="C23" s="25"/>
      <c r="D23" s="26"/>
      <c r="E23" s="27"/>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136"/>
      <c r="AI23" s="136"/>
      <c r="AJ23" s="136"/>
      <c r="AK23" s="29">
        <f t="shared" si="0"/>
        <v>0</v>
      </c>
      <c r="AL23" s="30">
        <f t="shared" si="1"/>
        <v>0</v>
      </c>
      <c r="AM23" s="79"/>
      <c r="AN23" s="79"/>
    </row>
    <row r="24" spans="1:40" ht="18" customHeight="1" x14ac:dyDescent="0.15">
      <c r="A24" s="23">
        <v>14</v>
      </c>
      <c r="B24" s="24"/>
      <c r="C24" s="25"/>
      <c r="D24" s="26"/>
      <c r="E24" s="27"/>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136"/>
      <c r="AI24" s="136"/>
      <c r="AJ24" s="136"/>
      <c r="AK24" s="29">
        <f t="shared" si="0"/>
        <v>0</v>
      </c>
      <c r="AL24" s="30">
        <f t="shared" si="1"/>
        <v>0</v>
      </c>
      <c r="AM24" s="79"/>
      <c r="AN24" s="79"/>
    </row>
    <row r="25" spans="1:40" ht="18" customHeight="1" x14ac:dyDescent="0.15">
      <c r="A25" s="23">
        <v>15</v>
      </c>
      <c r="B25" s="24"/>
      <c r="C25" s="25"/>
      <c r="D25" s="26"/>
      <c r="E25" s="2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136"/>
      <c r="AI25" s="136"/>
      <c r="AJ25" s="136"/>
      <c r="AK25" s="29">
        <f t="shared" si="0"/>
        <v>0</v>
      </c>
      <c r="AL25" s="30">
        <f t="shared" si="1"/>
        <v>0</v>
      </c>
      <c r="AM25" s="79"/>
      <c r="AN25" s="79"/>
    </row>
    <row r="26" spans="1:40" ht="18" customHeight="1" x14ac:dyDescent="0.15">
      <c r="A26" s="23">
        <v>16</v>
      </c>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136"/>
      <c r="AI26" s="136"/>
      <c r="AJ26" s="136"/>
      <c r="AK26" s="29">
        <f t="shared" si="0"/>
        <v>0</v>
      </c>
      <c r="AL26" s="30">
        <f t="shared" si="1"/>
        <v>0</v>
      </c>
      <c r="AM26" s="79"/>
      <c r="AN26" s="79"/>
    </row>
    <row r="27" spans="1:40" ht="18" customHeight="1" x14ac:dyDescent="0.15">
      <c r="A27" s="23">
        <v>17</v>
      </c>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136"/>
      <c r="AI27" s="136"/>
      <c r="AJ27" s="136"/>
      <c r="AK27" s="29">
        <f t="shared" si="0"/>
        <v>0</v>
      </c>
      <c r="AL27" s="30">
        <f t="shared" si="1"/>
        <v>0</v>
      </c>
      <c r="AM27" s="79"/>
      <c r="AN27" s="79"/>
    </row>
    <row r="28" spans="1:40" ht="18" customHeight="1" x14ac:dyDescent="0.15">
      <c r="A28" s="23">
        <v>18</v>
      </c>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136"/>
      <c r="AI28" s="136"/>
      <c r="AJ28" s="136"/>
      <c r="AK28" s="29">
        <f t="shared" si="0"/>
        <v>0</v>
      </c>
      <c r="AL28" s="30">
        <f t="shared" si="1"/>
        <v>0</v>
      </c>
      <c r="AM28" s="79"/>
      <c r="AN28" s="79"/>
    </row>
    <row r="29" spans="1:40" ht="18" customHeight="1" x14ac:dyDescent="0.15">
      <c r="A29" s="23">
        <v>19</v>
      </c>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136"/>
      <c r="AI29" s="136"/>
      <c r="AJ29" s="136"/>
      <c r="AK29" s="29">
        <f t="shared" si="0"/>
        <v>0</v>
      </c>
      <c r="AL29" s="30">
        <f t="shared" si="1"/>
        <v>0</v>
      </c>
      <c r="AM29" s="79"/>
      <c r="AN29" s="79"/>
    </row>
    <row r="30" spans="1:40" ht="18" customHeight="1" x14ac:dyDescent="0.15">
      <c r="A30" s="23">
        <v>20</v>
      </c>
      <c r="B30" s="24"/>
      <c r="C30" s="25"/>
      <c r="D30" s="26"/>
      <c r="E30" s="27"/>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136"/>
      <c r="AI30" s="136"/>
      <c r="AJ30" s="136"/>
      <c r="AK30" s="29">
        <f t="shared" si="0"/>
        <v>0</v>
      </c>
      <c r="AL30" s="30">
        <f t="shared" si="1"/>
        <v>0</v>
      </c>
      <c r="AM30" s="79"/>
      <c r="AN30" s="79"/>
    </row>
    <row r="31" spans="1:40" ht="18" customHeight="1" x14ac:dyDescent="0.15">
      <c r="A31" s="76" t="s">
        <v>66</v>
      </c>
      <c r="B31" s="84"/>
      <c r="C31" s="84"/>
      <c r="D31" s="84"/>
      <c r="E31" s="84"/>
      <c r="F31" s="32">
        <f>+SUM(F11:F30)</f>
        <v>0</v>
      </c>
      <c r="G31" s="32">
        <f t="shared" ref="G31:AJ31" si="2">+SUM(G11:G30)</f>
        <v>0</v>
      </c>
      <c r="H31" s="32">
        <f t="shared" si="2"/>
        <v>0</v>
      </c>
      <c r="I31" s="32">
        <f t="shared" si="2"/>
        <v>0</v>
      </c>
      <c r="J31" s="32">
        <f t="shared" si="2"/>
        <v>0</v>
      </c>
      <c r="K31" s="32">
        <f t="shared" si="2"/>
        <v>0</v>
      </c>
      <c r="L31" s="32">
        <f t="shared" si="2"/>
        <v>0</v>
      </c>
      <c r="M31" s="32">
        <f t="shared" si="2"/>
        <v>0</v>
      </c>
      <c r="N31" s="32">
        <f t="shared" si="2"/>
        <v>0</v>
      </c>
      <c r="O31" s="32">
        <f t="shared" si="2"/>
        <v>0</v>
      </c>
      <c r="P31" s="32">
        <f t="shared" si="2"/>
        <v>0</v>
      </c>
      <c r="Q31" s="32">
        <f t="shared" si="2"/>
        <v>0</v>
      </c>
      <c r="R31" s="32">
        <f t="shared" si="2"/>
        <v>0</v>
      </c>
      <c r="S31" s="32">
        <f t="shared" si="2"/>
        <v>0</v>
      </c>
      <c r="T31" s="32">
        <f t="shared" si="2"/>
        <v>0</v>
      </c>
      <c r="U31" s="32">
        <f t="shared" si="2"/>
        <v>0</v>
      </c>
      <c r="V31" s="32">
        <f t="shared" si="2"/>
        <v>0</v>
      </c>
      <c r="W31" s="32">
        <f t="shared" si="2"/>
        <v>0</v>
      </c>
      <c r="X31" s="32">
        <f t="shared" si="2"/>
        <v>0</v>
      </c>
      <c r="Y31" s="32">
        <f t="shared" si="2"/>
        <v>0</v>
      </c>
      <c r="Z31" s="32">
        <f t="shared" si="2"/>
        <v>0</v>
      </c>
      <c r="AA31" s="32">
        <f t="shared" si="2"/>
        <v>0</v>
      </c>
      <c r="AB31" s="32">
        <f t="shared" si="2"/>
        <v>0</v>
      </c>
      <c r="AC31" s="32">
        <f t="shared" si="2"/>
        <v>0</v>
      </c>
      <c r="AD31" s="32">
        <f t="shared" si="2"/>
        <v>0</v>
      </c>
      <c r="AE31" s="32">
        <f t="shared" si="2"/>
        <v>0</v>
      </c>
      <c r="AF31" s="32">
        <f t="shared" si="2"/>
        <v>0</v>
      </c>
      <c r="AG31" s="32">
        <f t="shared" si="2"/>
        <v>0</v>
      </c>
      <c r="AH31" s="136">
        <f t="shared" si="2"/>
        <v>0</v>
      </c>
      <c r="AI31" s="136">
        <f t="shared" si="2"/>
        <v>0</v>
      </c>
      <c r="AJ31" s="136">
        <f t="shared" si="2"/>
        <v>0</v>
      </c>
      <c r="AK31" s="29">
        <f t="shared" si="0"/>
        <v>0</v>
      </c>
      <c r="AL31" s="30">
        <f>IF($AK$3="４週",AK31/4,AK31/(DAY(EOMONTH($F$9,0))/7))</f>
        <v>0</v>
      </c>
      <c r="AM31" s="85"/>
      <c r="AN31" s="85"/>
    </row>
    <row r="32" spans="1:40" ht="18" customHeight="1" x14ac:dyDescent="0.15">
      <c r="A32" s="84" t="s">
        <v>104</v>
      </c>
      <c r="B32" s="84"/>
      <c r="C32" s="84"/>
      <c r="D32" s="84"/>
      <c r="E32" s="86"/>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137"/>
      <c r="AI32" s="137"/>
      <c r="AJ32" s="137"/>
      <c r="AK32" s="32"/>
      <c r="AL32" s="34"/>
      <c r="AM32" s="85"/>
      <c r="AN32" s="85"/>
    </row>
    <row r="33" spans="1:39" ht="15" customHeight="1" x14ac:dyDescent="0.15">
      <c r="A33" s="20"/>
      <c r="B33" s="20"/>
      <c r="C33" s="20"/>
      <c r="D33" s="20"/>
      <c r="E33" s="20"/>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20"/>
      <c r="AL33" s="20"/>
      <c r="AM33" s="12"/>
    </row>
    <row r="34" spans="1:39" ht="15" customHeight="1" x14ac:dyDescent="0.15">
      <c r="A34" s="20"/>
      <c r="B34" s="20"/>
      <c r="C34" s="20"/>
      <c r="D34" s="20"/>
      <c r="E34" s="20"/>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20"/>
      <c r="AL34" s="20"/>
      <c r="AM34" s="12"/>
    </row>
    <row r="35" spans="1:39" ht="15" customHeight="1" x14ac:dyDescent="0.15">
      <c r="A35" s="20"/>
      <c r="B35" s="20"/>
      <c r="C35" s="20"/>
      <c r="D35" s="20"/>
      <c r="E35" s="20"/>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20"/>
      <c r="AL35" s="20"/>
      <c r="AM35" s="12"/>
    </row>
    <row r="36" spans="1:39" ht="15" customHeight="1" x14ac:dyDescent="0.15">
      <c r="A36" s="8" t="s">
        <v>128</v>
      </c>
      <c r="B36" s="52"/>
      <c r="C36" s="53"/>
      <c r="D36" s="53"/>
      <c r="E36" s="53"/>
      <c r="F36" s="54"/>
      <c r="G36" s="53"/>
      <c r="H36" s="50"/>
      <c r="I36" s="50"/>
      <c r="J36" s="50"/>
      <c r="K36" s="50"/>
      <c r="L36" s="50"/>
      <c r="M36" s="50"/>
      <c r="N36" s="50"/>
      <c r="O36" s="50"/>
      <c r="P36" s="50"/>
      <c r="Q36" s="50"/>
      <c r="R36" s="50">
        <v>6</v>
      </c>
      <c r="S36" s="50"/>
      <c r="T36" s="50"/>
      <c r="U36" s="50"/>
      <c r="V36" s="50"/>
      <c r="W36" s="50"/>
      <c r="X36" s="50">
        <v>7</v>
      </c>
      <c r="Y36" s="50"/>
      <c r="Z36" s="50"/>
      <c r="AA36" s="50"/>
      <c r="AB36" s="50"/>
      <c r="AC36" s="50"/>
      <c r="AD36" s="50">
        <v>8</v>
      </c>
      <c r="AE36" s="50"/>
      <c r="AF36" s="50"/>
      <c r="AG36" s="55"/>
      <c r="AH36" s="55"/>
      <c r="AI36" s="55"/>
      <c r="AJ36" s="55">
        <v>9</v>
      </c>
      <c r="AK36" s="56"/>
      <c r="AL36" s="56"/>
      <c r="AM36" s="12"/>
    </row>
    <row r="37" spans="1:39" s="8" customFormat="1" ht="15" customHeight="1" x14ac:dyDescent="0.15">
      <c r="A37" s="8" t="s">
        <v>129</v>
      </c>
      <c r="B37" s="44"/>
      <c r="C37" s="44"/>
      <c r="D37" s="44"/>
      <c r="E37" s="44"/>
      <c r="F37" s="44"/>
      <c r="G37" s="44"/>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s="8" customFormat="1" ht="15" customHeight="1" x14ac:dyDescent="0.15">
      <c r="A38" s="8" t="s">
        <v>130</v>
      </c>
      <c r="B38" s="44"/>
      <c r="C38" s="44"/>
      <c r="D38" s="44"/>
      <c r="E38" s="44"/>
      <c r="F38" s="44"/>
      <c r="G38" s="44"/>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s="8" customFormat="1" ht="15" customHeight="1" x14ac:dyDescent="0.15">
      <c r="A39" s="8" t="s">
        <v>131</v>
      </c>
      <c r="B39" s="44"/>
      <c r="C39" s="44"/>
      <c r="D39" s="44"/>
      <c r="E39" s="44"/>
      <c r="F39" s="44"/>
      <c r="G39" s="44"/>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s="8" customFormat="1" ht="15" customHeight="1" x14ac:dyDescent="0.15">
      <c r="A40" s="8" t="s">
        <v>132</v>
      </c>
      <c r="B40" s="44"/>
      <c r="C40" s="44"/>
      <c r="D40" s="44"/>
      <c r="E40" s="44"/>
      <c r="F40" s="44"/>
      <c r="G40" s="44"/>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5" customHeight="1" x14ac:dyDescent="0.15">
      <c r="A41" s="8" t="s">
        <v>133</v>
      </c>
      <c r="B41" s="57"/>
      <c r="C41" s="8"/>
      <c r="D41" s="8"/>
      <c r="E41" s="8"/>
      <c r="F41" s="8"/>
      <c r="G41" s="8"/>
    </row>
    <row r="42" spans="1:39" ht="15" customHeight="1" x14ac:dyDescent="0.15">
      <c r="A42" s="8" t="s">
        <v>134</v>
      </c>
      <c r="B42" s="57"/>
      <c r="C42" s="8"/>
      <c r="D42" s="8"/>
      <c r="E42" s="8"/>
      <c r="F42" s="8"/>
      <c r="G42" s="8"/>
    </row>
    <row r="43" spans="1:39" ht="15" customHeight="1" x14ac:dyDescent="0.15">
      <c r="A43" s="8"/>
      <c r="B43" s="48" t="s">
        <v>135</v>
      </c>
      <c r="C43" s="75" t="s">
        <v>136</v>
      </c>
      <c r="D43" s="75"/>
      <c r="E43" s="75"/>
      <c r="F43" s="8"/>
      <c r="G43" s="8"/>
    </row>
    <row r="44" spans="1:39" ht="15" customHeight="1" x14ac:dyDescent="0.15">
      <c r="A44" s="8"/>
      <c r="B44" s="58" t="s">
        <v>97</v>
      </c>
      <c r="C44" s="95" t="s">
        <v>137</v>
      </c>
      <c r="D44" s="95"/>
      <c r="E44" s="95"/>
      <c r="F44" s="8"/>
      <c r="G44" s="8"/>
    </row>
    <row r="45" spans="1:39" ht="15" customHeight="1" x14ac:dyDescent="0.15">
      <c r="A45" s="8"/>
      <c r="B45" s="58" t="s">
        <v>99</v>
      </c>
      <c r="C45" s="95" t="s">
        <v>138</v>
      </c>
      <c r="D45" s="95"/>
      <c r="E45" s="95"/>
      <c r="F45" s="8"/>
      <c r="G45" s="8"/>
    </row>
    <row r="46" spans="1:39" ht="15" customHeight="1" x14ac:dyDescent="0.15">
      <c r="A46" s="8"/>
      <c r="B46" s="58" t="s">
        <v>101</v>
      </c>
      <c r="C46" s="95" t="s">
        <v>139</v>
      </c>
      <c r="D46" s="95"/>
      <c r="E46" s="95"/>
      <c r="F46" s="8"/>
      <c r="G46" s="8"/>
    </row>
    <row r="47" spans="1:39" ht="15" customHeight="1" x14ac:dyDescent="0.15">
      <c r="A47" s="8"/>
      <c r="B47" s="58" t="s">
        <v>103</v>
      </c>
      <c r="C47" s="95" t="s">
        <v>140</v>
      </c>
      <c r="D47" s="95"/>
      <c r="E47" s="95"/>
      <c r="F47" s="8"/>
      <c r="G47" s="8"/>
    </row>
    <row r="48" spans="1:39" ht="15" customHeight="1" x14ac:dyDescent="0.15">
      <c r="A48" s="8"/>
      <c r="B48" s="8" t="s">
        <v>141</v>
      </c>
      <c r="C48" s="8"/>
      <c r="D48" s="8"/>
      <c r="E48" s="8"/>
      <c r="F48" s="8"/>
      <c r="G48" s="8"/>
    </row>
    <row r="49" spans="1:7" ht="15" customHeight="1" x14ac:dyDescent="0.15">
      <c r="A49" s="8"/>
      <c r="B49" s="8" t="s">
        <v>142</v>
      </c>
      <c r="C49" s="8"/>
      <c r="D49" s="8"/>
      <c r="E49" s="8"/>
      <c r="F49" s="8"/>
      <c r="G49" s="8"/>
    </row>
    <row r="50" spans="1:7" ht="15" customHeight="1" x14ac:dyDescent="0.15">
      <c r="A50" s="8"/>
      <c r="B50" s="8" t="s">
        <v>143</v>
      </c>
      <c r="C50" s="8"/>
      <c r="D50" s="8"/>
      <c r="E50" s="8"/>
      <c r="F50" s="8"/>
      <c r="G50" s="8"/>
    </row>
    <row r="51" spans="1:7" ht="15" customHeight="1" x14ac:dyDescent="0.15">
      <c r="A51" s="8" t="s">
        <v>144</v>
      </c>
      <c r="B51" s="57"/>
      <c r="C51" s="8"/>
      <c r="D51" s="8"/>
      <c r="E51" s="8"/>
      <c r="F51" s="8"/>
      <c r="G51" s="8"/>
    </row>
    <row r="52" spans="1:7" ht="15" customHeight="1" x14ac:dyDescent="0.15">
      <c r="A52" s="8" t="s">
        <v>162</v>
      </c>
      <c r="B52" s="57"/>
      <c r="C52" s="8"/>
      <c r="D52" s="8"/>
      <c r="E52" s="8"/>
      <c r="F52" s="8"/>
      <c r="G52" s="8"/>
    </row>
    <row r="53" spans="1:7" ht="15" customHeight="1" x14ac:dyDescent="0.15">
      <c r="A53" s="8" t="s">
        <v>146</v>
      </c>
      <c r="B53" s="57"/>
      <c r="C53" s="8"/>
      <c r="D53" s="8"/>
      <c r="E53" s="8"/>
      <c r="F53" s="8"/>
      <c r="G53" s="8"/>
    </row>
    <row r="54" spans="1:7" ht="15" customHeight="1" x14ac:dyDescent="0.15">
      <c r="A54" s="8" t="s">
        <v>147</v>
      </c>
      <c r="B54" s="57"/>
      <c r="C54" s="8"/>
      <c r="D54" s="8"/>
      <c r="E54" s="8"/>
      <c r="F54" s="8"/>
      <c r="G54" s="8"/>
    </row>
    <row r="55" spans="1:7" ht="15" customHeight="1" x14ac:dyDescent="0.15">
      <c r="A55" s="8" t="s">
        <v>148</v>
      </c>
      <c r="B55" s="57"/>
      <c r="C55" s="8"/>
      <c r="D55" s="8"/>
      <c r="E55" s="8"/>
      <c r="F55" s="8"/>
      <c r="G55" s="8"/>
    </row>
    <row r="56" spans="1:7" ht="15" customHeight="1" x14ac:dyDescent="0.15">
      <c r="A56" s="8" t="s">
        <v>149</v>
      </c>
      <c r="B56" s="57"/>
      <c r="C56" s="8"/>
      <c r="D56" s="8"/>
      <c r="E56" s="8"/>
      <c r="F56" s="8"/>
      <c r="G56" s="8"/>
    </row>
    <row r="57" spans="1:7" ht="15" customHeight="1" x14ac:dyDescent="0.15">
      <c r="A57" s="8"/>
      <c r="B57" s="8" t="s">
        <v>150</v>
      </c>
      <c r="C57" s="8"/>
      <c r="D57" s="8"/>
      <c r="E57" s="8"/>
      <c r="F57" s="8"/>
      <c r="G57" s="8"/>
    </row>
    <row r="58" spans="1:7" ht="15" customHeight="1" x14ac:dyDescent="0.15">
      <c r="A58" s="8"/>
      <c r="B58" s="8" t="s">
        <v>151</v>
      </c>
      <c r="C58" s="8"/>
      <c r="D58" s="8"/>
      <c r="E58" s="8"/>
      <c r="F58" s="8"/>
      <c r="G58" s="8"/>
    </row>
    <row r="59" spans="1:7" ht="15" customHeight="1" x14ac:dyDescent="0.15">
      <c r="A59" s="8" t="s">
        <v>152</v>
      </c>
      <c r="B59" s="57"/>
      <c r="C59" s="8"/>
      <c r="D59" s="8"/>
      <c r="E59" s="8"/>
      <c r="F59" s="8"/>
      <c r="G59" s="8"/>
    </row>
    <row r="60" spans="1:7" ht="15" customHeight="1" x14ac:dyDescent="0.15">
      <c r="A60" s="8" t="s">
        <v>153</v>
      </c>
      <c r="B60" s="57"/>
      <c r="C60" s="8"/>
      <c r="D60" s="8"/>
      <c r="E60" s="8"/>
      <c r="F60" s="8"/>
      <c r="G60" s="8"/>
    </row>
    <row r="61" spans="1:7" ht="15" customHeight="1" x14ac:dyDescent="0.15">
      <c r="A61" s="8" t="s">
        <v>154</v>
      </c>
      <c r="B61" s="57"/>
      <c r="C61" s="8"/>
      <c r="D61" s="8"/>
      <c r="E61" s="8"/>
      <c r="F61" s="8"/>
      <c r="G61" s="8"/>
    </row>
    <row r="62" spans="1:7" ht="15" customHeight="1" x14ac:dyDescent="0.15">
      <c r="A62" s="8" t="s">
        <v>155</v>
      </c>
      <c r="B62" s="57"/>
      <c r="C62" s="8"/>
      <c r="D62" s="8"/>
      <c r="E62" s="8"/>
      <c r="F62" s="8"/>
      <c r="G62" s="8"/>
    </row>
    <row r="63" spans="1:7" ht="15" customHeight="1" x14ac:dyDescent="0.15">
      <c r="A63" s="8" t="s">
        <v>156</v>
      </c>
      <c r="B63" s="57"/>
      <c r="C63" s="8"/>
      <c r="D63" s="8"/>
      <c r="E63" s="8"/>
      <c r="F63" s="8"/>
      <c r="G63" s="8"/>
    </row>
    <row r="64" spans="1:7" ht="15" customHeight="1" x14ac:dyDescent="0.15">
      <c r="A64" s="8" t="s">
        <v>157</v>
      </c>
      <c r="B64" s="57"/>
      <c r="C64" s="8"/>
      <c r="D64" s="8"/>
      <c r="E64" s="8"/>
      <c r="F64" s="8"/>
      <c r="G64" s="8"/>
    </row>
    <row r="65" spans="1:7" ht="15" customHeight="1" x14ac:dyDescent="0.15">
      <c r="A65" s="8" t="s">
        <v>158</v>
      </c>
      <c r="B65" s="57"/>
      <c r="C65" s="8"/>
      <c r="D65" s="8"/>
      <c r="E65" s="8"/>
      <c r="F65" s="8"/>
      <c r="G65" s="8"/>
    </row>
    <row r="66" spans="1:7" ht="15" customHeight="1" x14ac:dyDescent="0.15">
      <c r="A66" s="8" t="s">
        <v>159</v>
      </c>
      <c r="B66" s="57"/>
      <c r="C66" s="8"/>
      <c r="D66" s="8"/>
      <c r="E66" s="8"/>
      <c r="F66" s="8"/>
      <c r="G66" s="8"/>
    </row>
  </sheetData>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1"/>
  <dataValidations count="5">
    <dataValidation allowBlank="1" showInputMessage="1" sqref="B11" xr:uid="{18E48707-F2E2-406B-A89A-C91E4B9972CE}"/>
    <dataValidation type="list" allowBlank="1" showInputMessage="1" sqref="B12:B30" xr:uid="{84F4347F-E32E-4195-8E9C-549FA12EAE47}">
      <formula1>INDIRECT($AK$1)</formula1>
    </dataValidation>
    <dataValidation type="list" allowBlank="1" showInputMessage="1" showErrorMessage="1" sqref="AK3:AN3" xr:uid="{D52EBD4B-9596-435A-858A-F8B068C94190}">
      <formula1>"４週,歴月"</formula1>
    </dataValidation>
    <dataValidation type="list" allowBlank="1" showInputMessage="1" showErrorMessage="1" sqref="AK4:AN4" xr:uid="{692D6474-F532-44DE-BABB-0148FA7E0EE4}">
      <formula1>"予定,実績"</formula1>
    </dataValidation>
    <dataValidation type="list" allowBlank="1" showInputMessage="1" showErrorMessage="1" sqref="C11:C30" xr:uid="{B435AEEC-3A06-40B1-98B3-7AF296D61AE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Height="2" orientation="landscape" r:id="rId1"/>
  <headerFooter alignWithMargins="0">
    <oddHeader>&amp;L&amp;"ＭＳ ゴシック,標準"&amp;10（参考様式）</oddHeader>
  </headerFooter>
  <rowBreaks count="1" manualBreakCount="1">
    <brk id="34"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4A580-9E39-4B69-995C-0CCB3F2A217F}">
  <dimension ref="A1:AQ82"/>
  <sheetViews>
    <sheetView showGridLines="0" view="pageBreakPreview" zoomScale="85" zoomScaleNormal="100" zoomScaleSheetLayoutView="85" workbookViewId="0">
      <selection activeCell="M2" sqref="M2:P2"/>
    </sheetView>
  </sheetViews>
  <sheetFormatPr defaultColWidth="9.125" defaultRowHeight="21" customHeight="1" x14ac:dyDescent="0.15"/>
  <cols>
    <col min="1" max="1" width="2.875" style="7" customWidth="1"/>
    <col min="2" max="2" width="16.125" style="1" customWidth="1"/>
    <col min="3" max="3" width="7.375" style="7" customWidth="1"/>
    <col min="4" max="5" width="8.5" style="7" customWidth="1"/>
    <col min="6" max="36" width="2.875" style="7" customWidth="1"/>
    <col min="37" max="37" width="7.375" style="7" customWidth="1"/>
    <col min="38" max="39" width="8.5" style="7" customWidth="1"/>
    <col min="40" max="40" width="6.25" style="7" customWidth="1"/>
    <col min="41" max="16384" width="9.125" style="7"/>
  </cols>
  <sheetData>
    <row r="1" spans="1:41" ht="20.100000000000001" customHeight="1" x14ac:dyDescent="0.15">
      <c r="A1" s="3" t="s">
        <v>71</v>
      </c>
      <c r="C1" s="11"/>
      <c r="D1" s="11"/>
      <c r="E1" s="11"/>
      <c r="F1" s="11"/>
      <c r="G1" s="11"/>
      <c r="H1" s="11"/>
      <c r="I1" s="11"/>
      <c r="J1" s="11"/>
      <c r="K1" s="11"/>
      <c r="L1" s="11"/>
      <c r="M1" s="11"/>
      <c r="N1" s="11"/>
      <c r="O1" s="11"/>
      <c r="P1" s="11"/>
      <c r="Q1" s="11"/>
      <c r="R1" s="11"/>
      <c r="S1" s="11"/>
      <c r="T1" s="11"/>
      <c r="U1" s="11"/>
      <c r="V1" s="11"/>
      <c r="W1" s="11"/>
      <c r="X1" s="2"/>
      <c r="Y1" s="2"/>
      <c r="Z1" s="12"/>
      <c r="AA1" s="12"/>
      <c r="AB1" s="12"/>
      <c r="AC1" s="12"/>
      <c r="AD1" s="13"/>
      <c r="AE1" s="13"/>
      <c r="AF1" s="13"/>
      <c r="AG1" s="13"/>
      <c r="AH1" s="13"/>
      <c r="AI1" s="14" t="s">
        <v>72</v>
      </c>
      <c r="AJ1" s="14"/>
      <c r="AK1" s="63" t="s">
        <v>68</v>
      </c>
      <c r="AL1" s="63"/>
      <c r="AM1" s="63"/>
      <c r="AN1" s="63"/>
    </row>
    <row r="2" spans="1:41" ht="18" customHeight="1" x14ac:dyDescent="0.15">
      <c r="A2" s="12"/>
      <c r="B2" s="15"/>
      <c r="C2" s="15"/>
      <c r="D2" s="15"/>
      <c r="E2" s="15"/>
      <c r="F2" s="15"/>
      <c r="G2" s="15"/>
      <c r="H2" s="15"/>
      <c r="I2" s="15"/>
      <c r="J2" s="15"/>
      <c r="K2" s="15"/>
      <c r="L2" s="15"/>
      <c r="M2" s="64">
        <v>2026</v>
      </c>
      <c r="N2" s="64"/>
      <c r="O2" s="64"/>
      <c r="P2" s="64"/>
      <c r="Q2" s="65" t="s">
        <v>64</v>
      </c>
      <c r="R2" s="65"/>
      <c r="S2" s="64">
        <v>4</v>
      </c>
      <c r="T2" s="64"/>
      <c r="U2" s="65" t="s">
        <v>67</v>
      </c>
      <c r="V2" s="65"/>
      <c r="W2" s="15"/>
      <c r="X2" s="15"/>
      <c r="Y2" s="15"/>
      <c r="Z2" s="12"/>
      <c r="AA2" s="12"/>
      <c r="AC2" s="14"/>
      <c r="AD2" s="15"/>
      <c r="AE2" s="15"/>
      <c r="AF2" s="15"/>
      <c r="AG2" s="15"/>
      <c r="AH2" s="15"/>
      <c r="AI2" s="14" t="s">
        <v>74</v>
      </c>
      <c r="AJ2" s="14"/>
      <c r="AK2" s="66"/>
      <c r="AL2" s="66"/>
      <c r="AM2" s="66"/>
      <c r="AN2" s="66"/>
    </row>
    <row r="3" spans="1:41" ht="18" customHeight="1" x14ac:dyDescent="0.15">
      <c r="A3" s="16"/>
      <c r="B3" s="16"/>
      <c r="C3" s="16"/>
      <c r="D3" s="16"/>
      <c r="E3" s="16"/>
      <c r="F3" s="16"/>
      <c r="G3" s="16"/>
      <c r="H3" s="16"/>
      <c r="I3" s="16"/>
      <c r="J3" s="16"/>
      <c r="K3" s="16"/>
      <c r="L3" s="16"/>
      <c r="M3" s="16"/>
      <c r="N3" s="16"/>
      <c r="O3" s="16"/>
      <c r="P3" s="16"/>
      <c r="Q3" s="16"/>
      <c r="R3" s="16"/>
      <c r="S3" s="16"/>
      <c r="T3" s="16"/>
      <c r="U3" s="16"/>
      <c r="V3" s="16"/>
      <c r="W3" s="16"/>
      <c r="Y3" s="17"/>
      <c r="Z3" s="17"/>
      <c r="AA3" s="17"/>
      <c r="AB3" s="12"/>
      <c r="AC3" s="17"/>
      <c r="AD3" s="17"/>
      <c r="AE3" s="17"/>
      <c r="AF3" s="17"/>
      <c r="AG3" s="17"/>
      <c r="AH3" s="17"/>
      <c r="AI3" s="18" t="s">
        <v>75</v>
      </c>
      <c r="AJ3" s="14"/>
      <c r="AK3" s="67" t="s">
        <v>76</v>
      </c>
      <c r="AL3" s="67"/>
      <c r="AM3" s="67"/>
      <c r="AN3" s="67"/>
      <c r="AO3" s="7" t="s">
        <v>175</v>
      </c>
    </row>
    <row r="4" spans="1:41" ht="18" customHeight="1" x14ac:dyDescent="0.15">
      <c r="A4" s="16"/>
      <c r="B4" s="16"/>
      <c r="C4" s="16"/>
      <c r="D4" s="16"/>
      <c r="E4" s="16"/>
      <c r="F4" s="16"/>
      <c r="G4" s="16"/>
      <c r="H4" s="16"/>
      <c r="I4" s="16"/>
      <c r="J4" s="16"/>
      <c r="K4" s="16"/>
      <c r="L4" s="16"/>
      <c r="M4" s="16"/>
      <c r="N4" s="16"/>
      <c r="O4" s="16"/>
      <c r="P4" s="16"/>
      <c r="Q4" s="16"/>
      <c r="R4" s="16"/>
      <c r="S4" s="16"/>
      <c r="T4" s="16"/>
      <c r="U4" s="16"/>
      <c r="V4" s="16"/>
      <c r="W4" s="16"/>
      <c r="Y4" s="17"/>
      <c r="Z4" s="17"/>
      <c r="AA4" s="17"/>
      <c r="AB4" s="12"/>
      <c r="AC4" s="17"/>
      <c r="AD4" s="17"/>
      <c r="AE4" s="17"/>
      <c r="AF4" s="17"/>
      <c r="AG4" s="17"/>
      <c r="AH4" s="17"/>
      <c r="AI4" s="18" t="s">
        <v>77</v>
      </c>
      <c r="AJ4" s="14"/>
      <c r="AK4" s="67"/>
      <c r="AL4" s="67"/>
      <c r="AM4" s="67"/>
      <c r="AN4" s="67"/>
      <c r="AO4" s="7" t="s">
        <v>176</v>
      </c>
    </row>
    <row r="5" spans="1:41" ht="18" customHeight="1" x14ac:dyDescent="0.15">
      <c r="A5" s="16"/>
      <c r="B5" s="16"/>
      <c r="C5" s="16"/>
      <c r="D5" s="16"/>
      <c r="E5" s="16"/>
      <c r="F5" s="16"/>
      <c r="G5" s="16"/>
      <c r="H5" s="16"/>
      <c r="I5" s="16"/>
      <c r="J5" s="16"/>
      <c r="K5" s="16"/>
      <c r="L5" s="16"/>
      <c r="M5" s="16"/>
      <c r="N5" s="16"/>
      <c r="O5" s="16"/>
      <c r="P5" s="16"/>
      <c r="Q5" s="16"/>
      <c r="R5" s="16"/>
      <c r="S5" s="16"/>
      <c r="U5" s="16"/>
      <c r="V5" s="16"/>
      <c r="W5" s="16"/>
      <c r="Y5" s="17"/>
      <c r="Z5" s="17"/>
      <c r="AA5" s="17"/>
      <c r="AB5" s="12"/>
      <c r="AC5" s="17"/>
      <c r="AD5" s="17"/>
      <c r="AE5" s="17"/>
      <c r="AF5" s="17"/>
      <c r="AG5" s="18" t="s">
        <v>78</v>
      </c>
      <c r="AH5" s="68">
        <v>40</v>
      </c>
      <c r="AI5" s="68"/>
      <c r="AJ5" s="68"/>
      <c r="AK5" s="17" t="s">
        <v>79</v>
      </c>
      <c r="AL5" s="19">
        <v>160</v>
      </c>
      <c r="AM5" s="17" t="s">
        <v>80</v>
      </c>
      <c r="AN5" s="12"/>
    </row>
    <row r="6" spans="1:41" ht="9.9499999999999993" customHeight="1" x14ac:dyDescent="0.15">
      <c r="A6" s="12"/>
      <c r="B6" s="20"/>
      <c r="C6" s="20"/>
      <c r="D6" s="20"/>
      <c r="E6" s="20"/>
      <c r="F6" s="20"/>
      <c r="G6" s="20"/>
      <c r="H6" s="20"/>
      <c r="I6" s="20"/>
      <c r="J6" s="20"/>
      <c r="K6" s="20"/>
      <c r="L6" s="20"/>
      <c r="M6" s="20"/>
      <c r="N6" s="20"/>
      <c r="O6" s="20"/>
      <c r="P6" s="20"/>
      <c r="Q6" s="20"/>
      <c r="R6" s="20"/>
      <c r="S6" s="20"/>
      <c r="T6" s="20"/>
      <c r="U6" s="20"/>
      <c r="V6" s="20"/>
      <c r="W6" s="20"/>
      <c r="X6" s="15"/>
      <c r="Y6" s="15"/>
      <c r="Z6" s="15"/>
      <c r="AA6" s="15"/>
      <c r="AB6" s="15"/>
      <c r="AC6" s="15"/>
      <c r="AD6" s="15"/>
      <c r="AE6" s="15"/>
      <c r="AF6" s="15"/>
      <c r="AG6" s="15"/>
      <c r="AH6" s="15"/>
      <c r="AI6" s="15"/>
      <c r="AJ6" s="15"/>
      <c r="AK6" s="15"/>
      <c r="AL6" s="15"/>
      <c r="AM6" s="12"/>
      <c r="AN6" s="12"/>
    </row>
    <row r="7" spans="1:41" ht="15" customHeight="1" x14ac:dyDescent="0.15">
      <c r="A7" s="85" t="s">
        <v>81</v>
      </c>
      <c r="B7" s="70" t="s">
        <v>82</v>
      </c>
      <c r="C7" s="118" t="s">
        <v>83</v>
      </c>
      <c r="D7" s="75" t="s">
        <v>84</v>
      </c>
      <c r="E7" s="76" t="s">
        <v>85</v>
      </c>
      <c r="F7" s="77" t="s">
        <v>86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8" t="s">
        <v>87</v>
      </c>
      <c r="AL7" s="82" t="s">
        <v>88</v>
      </c>
      <c r="AM7" s="83" t="s">
        <v>89</v>
      </c>
      <c r="AN7" s="83"/>
    </row>
    <row r="8" spans="1:41" ht="15" customHeight="1" x14ac:dyDescent="0.15">
      <c r="A8" s="85"/>
      <c r="B8" s="71"/>
      <c r="C8" s="119"/>
      <c r="D8" s="75"/>
      <c r="E8" s="76"/>
      <c r="F8" s="75" t="s">
        <v>90</v>
      </c>
      <c r="G8" s="75"/>
      <c r="H8" s="75"/>
      <c r="I8" s="75"/>
      <c r="J8" s="75"/>
      <c r="K8" s="75"/>
      <c r="L8" s="75"/>
      <c r="M8" s="75" t="s">
        <v>91</v>
      </c>
      <c r="N8" s="75"/>
      <c r="O8" s="75"/>
      <c r="P8" s="75"/>
      <c r="Q8" s="75"/>
      <c r="R8" s="75"/>
      <c r="S8" s="75"/>
      <c r="T8" s="75" t="s">
        <v>92</v>
      </c>
      <c r="U8" s="75"/>
      <c r="V8" s="75"/>
      <c r="W8" s="75"/>
      <c r="X8" s="75"/>
      <c r="Y8" s="75"/>
      <c r="Z8" s="75"/>
      <c r="AA8" s="75" t="s">
        <v>93</v>
      </c>
      <c r="AB8" s="75"/>
      <c r="AC8" s="75"/>
      <c r="AD8" s="75"/>
      <c r="AE8" s="75"/>
      <c r="AF8" s="75"/>
      <c r="AG8" s="75"/>
      <c r="AH8" s="75" t="s">
        <v>94</v>
      </c>
      <c r="AI8" s="75"/>
      <c r="AJ8" s="75"/>
      <c r="AK8" s="78"/>
      <c r="AL8" s="82"/>
      <c r="AM8" s="83"/>
      <c r="AN8" s="83"/>
    </row>
    <row r="9" spans="1:41" ht="15" customHeight="1" x14ac:dyDescent="0.15">
      <c r="A9" s="85"/>
      <c r="B9" s="80" t="s">
        <v>95</v>
      </c>
      <c r="C9" s="119"/>
      <c r="D9" s="75"/>
      <c r="E9" s="76"/>
      <c r="F9" s="21">
        <f>DATE($M$2,$S$2,1)</f>
        <v>46113</v>
      </c>
      <c r="G9" s="21">
        <f>DATE($M$2,$S$2,2)</f>
        <v>46114</v>
      </c>
      <c r="H9" s="21">
        <f>DATE($M$2,$S$2,3)</f>
        <v>46115</v>
      </c>
      <c r="I9" s="21">
        <f>DATE($M$2,$S$2,4)</f>
        <v>46116</v>
      </c>
      <c r="J9" s="21">
        <f>DATE($M$2,$S$2,5)</f>
        <v>46117</v>
      </c>
      <c r="K9" s="21">
        <f>DATE($M$2,$S$2,6)</f>
        <v>46118</v>
      </c>
      <c r="L9" s="21">
        <f>DATE($M$2,$S$2,7)</f>
        <v>46119</v>
      </c>
      <c r="M9" s="21">
        <f>DATE($M$2,$S$2,8)</f>
        <v>46120</v>
      </c>
      <c r="N9" s="21">
        <f>DATE($M$2,$S$2,9)</f>
        <v>46121</v>
      </c>
      <c r="O9" s="21">
        <f>DATE($M$2,$S$2,10)</f>
        <v>46122</v>
      </c>
      <c r="P9" s="21">
        <f>DATE($M$2,$S$2,11)</f>
        <v>46123</v>
      </c>
      <c r="Q9" s="21">
        <f>DATE($M$2,$S$2,12)</f>
        <v>46124</v>
      </c>
      <c r="R9" s="21">
        <f>DATE($M$2,$S$2,13)</f>
        <v>46125</v>
      </c>
      <c r="S9" s="21">
        <f>DATE($M$2,$S$2,14)</f>
        <v>46126</v>
      </c>
      <c r="T9" s="21">
        <f>DATE($M$2,$S$2,15)</f>
        <v>46127</v>
      </c>
      <c r="U9" s="21">
        <f>DATE($M$2,$S$2,16)</f>
        <v>46128</v>
      </c>
      <c r="V9" s="21">
        <f>DATE($M$2,$S$2,17)</f>
        <v>46129</v>
      </c>
      <c r="W9" s="21">
        <f>DATE($M$2,$S$2,18)</f>
        <v>46130</v>
      </c>
      <c r="X9" s="21">
        <f>DATE($M$2,$S$2,19)</f>
        <v>46131</v>
      </c>
      <c r="Y9" s="21">
        <f>DATE($M$2,$S$2,20)</f>
        <v>46132</v>
      </c>
      <c r="Z9" s="21">
        <f>DATE($M$2,$S$2,21)</f>
        <v>46133</v>
      </c>
      <c r="AA9" s="21">
        <f>DATE($M$2,$S$2,22)</f>
        <v>46134</v>
      </c>
      <c r="AB9" s="21">
        <f>DATE($M$2,$S$2,23)</f>
        <v>46135</v>
      </c>
      <c r="AC9" s="21">
        <f>DATE($M$2,$S$2,24)</f>
        <v>46136</v>
      </c>
      <c r="AD9" s="21">
        <f>DATE($M$2,$S$2,25)</f>
        <v>46137</v>
      </c>
      <c r="AE9" s="21">
        <f>DATE($M$2,$S$2,26)</f>
        <v>46138</v>
      </c>
      <c r="AF9" s="21">
        <f>DATE($M$2,$S$2,27)</f>
        <v>46139</v>
      </c>
      <c r="AG9" s="21">
        <f>DATE($M$2,$S$2,28)</f>
        <v>46140</v>
      </c>
      <c r="AH9" s="21">
        <f>IF(DAY(EOMONTH(F9,0))&lt;29,"",DATE($M$2,$S$2,29))</f>
        <v>46141</v>
      </c>
      <c r="AI9" s="21">
        <f>IF(DAY(EOMONTH(F9,0))&lt;30,"",DATE($M$2,$S$2,30))</f>
        <v>46142</v>
      </c>
      <c r="AJ9" s="21" t="str">
        <f>IF(DAY(EOMONTH(F9,0))&lt;31,"",DATE($M$2,$S$2,31))</f>
        <v/>
      </c>
      <c r="AK9" s="78"/>
      <c r="AL9" s="82"/>
      <c r="AM9" s="83"/>
      <c r="AN9" s="83"/>
    </row>
    <row r="10" spans="1:41" ht="15" customHeight="1" x14ac:dyDescent="0.15">
      <c r="A10" s="85"/>
      <c r="B10" s="81"/>
      <c r="C10" s="120"/>
      <c r="D10" s="75"/>
      <c r="E10" s="76"/>
      <c r="F10" s="22">
        <f>DATE($M$2,$S$2,1)</f>
        <v>46113</v>
      </c>
      <c r="G10" s="22">
        <f>DATE($M$2,$S$2,2)</f>
        <v>46114</v>
      </c>
      <c r="H10" s="22">
        <f>DATE($M$2,$S$2,3)</f>
        <v>46115</v>
      </c>
      <c r="I10" s="22">
        <f>DATE($M$2,$S$2,4)</f>
        <v>46116</v>
      </c>
      <c r="J10" s="22">
        <f>DATE($M$2,$S$2,5)</f>
        <v>46117</v>
      </c>
      <c r="K10" s="22">
        <f>DATE($M$2,$S$2,6)</f>
        <v>46118</v>
      </c>
      <c r="L10" s="22">
        <f>DATE($M$2,$S$2,7)</f>
        <v>46119</v>
      </c>
      <c r="M10" s="22">
        <f>DATE($M$2,$S$2,8)</f>
        <v>46120</v>
      </c>
      <c r="N10" s="22">
        <f>DATE($M$2,$S$2,9)</f>
        <v>46121</v>
      </c>
      <c r="O10" s="22">
        <f>DATE($M$2,$S$2,10)</f>
        <v>46122</v>
      </c>
      <c r="P10" s="22">
        <f>DATE($M$2,$S$2,11)</f>
        <v>46123</v>
      </c>
      <c r="Q10" s="22">
        <f>DATE($M$2,$S$2,12)</f>
        <v>46124</v>
      </c>
      <c r="R10" s="22">
        <f>DATE($M$2,$S$2,13)</f>
        <v>46125</v>
      </c>
      <c r="S10" s="22">
        <f>DATE($M$2,$S$2,14)</f>
        <v>46126</v>
      </c>
      <c r="T10" s="22">
        <f>DATE($M$2,$S$2,15)</f>
        <v>46127</v>
      </c>
      <c r="U10" s="22">
        <f>DATE($M$2,$S$2,16)</f>
        <v>46128</v>
      </c>
      <c r="V10" s="22">
        <f>DATE($M$2,$S$2,17)</f>
        <v>46129</v>
      </c>
      <c r="W10" s="22">
        <f>DATE($M$2,$S$2,18)</f>
        <v>46130</v>
      </c>
      <c r="X10" s="22">
        <f>DATE($M$2,$S$2,19)</f>
        <v>46131</v>
      </c>
      <c r="Y10" s="22">
        <f>DATE($M$2,$S$2,20)</f>
        <v>46132</v>
      </c>
      <c r="Z10" s="22">
        <f>DATE($M$2,$S$2,21)</f>
        <v>46133</v>
      </c>
      <c r="AA10" s="22">
        <f>DATE($M$2,$S$2,22)</f>
        <v>46134</v>
      </c>
      <c r="AB10" s="22">
        <f>DATE($M$2,$S$2,23)</f>
        <v>46135</v>
      </c>
      <c r="AC10" s="22">
        <f>DATE($M$2,$S$2,24)</f>
        <v>46136</v>
      </c>
      <c r="AD10" s="22">
        <f>DATE($M$2,$S$2,25)</f>
        <v>46137</v>
      </c>
      <c r="AE10" s="22">
        <f>DATE($M$2,$S$2,26)</f>
        <v>46138</v>
      </c>
      <c r="AF10" s="22">
        <f>DATE($M$2,$S$2,27)</f>
        <v>46139</v>
      </c>
      <c r="AG10" s="22">
        <f>DATE($M$2,$S$2,28)</f>
        <v>46140</v>
      </c>
      <c r="AH10" s="22">
        <f>IF(DAY(EOMONTH(F10,0))&lt;29,"",DATE($M$2,$S$2,29))</f>
        <v>46141</v>
      </c>
      <c r="AI10" s="22">
        <f>IF(DAY(EOMONTH(F10,0))&lt;30,"",DATE($M$2,$S$2,30))</f>
        <v>46142</v>
      </c>
      <c r="AJ10" s="22" t="str">
        <f>IF(DAY(EOMONTH(F10,0))&lt;31,"",DATE($M$2,$S$2,31))</f>
        <v/>
      </c>
      <c r="AK10" s="78"/>
      <c r="AL10" s="82"/>
      <c r="AM10" s="83"/>
      <c r="AN10" s="83"/>
    </row>
    <row r="11" spans="1:41" ht="18" customHeight="1" x14ac:dyDescent="0.15">
      <c r="A11" s="23">
        <v>1</v>
      </c>
      <c r="B11" s="24" t="s">
        <v>96</v>
      </c>
      <c r="C11" s="25" t="s">
        <v>97</v>
      </c>
      <c r="D11" s="26"/>
      <c r="E11" s="27" t="s">
        <v>97</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136"/>
      <c r="AI11" s="136"/>
      <c r="AJ11" s="136"/>
      <c r="AK11" s="29">
        <f>+SUM(F11:AJ11)</f>
        <v>0</v>
      </c>
      <c r="AL11" s="30">
        <f>IF($AK$3="４週",AK11/4,AK11/(DAY(EOMONTH($F$9,0))/7))</f>
        <v>0</v>
      </c>
      <c r="AM11" s="79"/>
      <c r="AN11" s="79"/>
    </row>
    <row r="12" spans="1:41" ht="18" customHeight="1" x14ac:dyDescent="0.15">
      <c r="A12" s="23">
        <v>2</v>
      </c>
      <c r="B12" s="24" t="s">
        <v>98</v>
      </c>
      <c r="C12" s="25" t="s">
        <v>99</v>
      </c>
      <c r="D12" s="26"/>
      <c r="E12" s="27" t="s">
        <v>99</v>
      </c>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136"/>
      <c r="AI12" s="136"/>
      <c r="AJ12" s="136"/>
      <c r="AK12" s="29">
        <f t="shared" ref="AK12:AK31" si="0">+SUM(F12:AJ12)</f>
        <v>0</v>
      </c>
      <c r="AL12" s="30">
        <f>IF($AK$3="４週",AK12/4,AK12/(DAY(EOMONTH($F$9,0))/7))</f>
        <v>0</v>
      </c>
      <c r="AM12" s="79"/>
      <c r="AN12" s="79"/>
    </row>
    <row r="13" spans="1:41" ht="18" customHeight="1" x14ac:dyDescent="0.15">
      <c r="A13" s="23">
        <v>3</v>
      </c>
      <c r="B13" s="24" t="s">
        <v>163</v>
      </c>
      <c r="C13" s="25" t="s">
        <v>101</v>
      </c>
      <c r="D13" s="26"/>
      <c r="E13" s="27" t="s">
        <v>101</v>
      </c>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136"/>
      <c r="AI13" s="136"/>
      <c r="AJ13" s="136"/>
      <c r="AK13" s="29">
        <f t="shared" si="0"/>
        <v>0</v>
      </c>
      <c r="AL13" s="30">
        <f>IF($AK$3="４週",AK13/4,AK13/(DAY(EOMONTH($F$9,0))/7))</f>
        <v>0</v>
      </c>
      <c r="AM13" s="79"/>
      <c r="AN13" s="79"/>
    </row>
    <row r="14" spans="1:41" ht="18" customHeight="1" x14ac:dyDescent="0.15">
      <c r="A14" s="23">
        <v>4</v>
      </c>
      <c r="B14" s="24" t="s">
        <v>163</v>
      </c>
      <c r="C14" s="25" t="s">
        <v>103</v>
      </c>
      <c r="D14" s="26"/>
      <c r="E14" s="27" t="s">
        <v>103</v>
      </c>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136"/>
      <c r="AI14" s="136"/>
      <c r="AJ14" s="136"/>
      <c r="AK14" s="29">
        <f t="shared" si="0"/>
        <v>0</v>
      </c>
      <c r="AL14" s="30">
        <f>IF($AK$3="４週",AK14/4,AK14/(DAY(EOMONTH($F$9,0))/7))</f>
        <v>0</v>
      </c>
      <c r="AM14" s="79"/>
      <c r="AN14" s="79"/>
    </row>
    <row r="15" spans="1:41" ht="18" customHeight="1" x14ac:dyDescent="0.15">
      <c r="A15" s="23">
        <v>5</v>
      </c>
      <c r="B15" s="24"/>
      <c r="C15" s="25"/>
      <c r="D15" s="26"/>
      <c r="E15" s="27"/>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136"/>
      <c r="AI15" s="136"/>
      <c r="AJ15" s="136"/>
      <c r="AK15" s="29">
        <f t="shared" si="0"/>
        <v>0</v>
      </c>
      <c r="AL15" s="30">
        <f t="shared" ref="AL15:AL30" si="1">IF($AK$3="４週",AK15/4,AK15/(DAY(EOMONTH($F$9,0))/7))</f>
        <v>0</v>
      </c>
      <c r="AM15" s="79"/>
      <c r="AN15" s="79"/>
    </row>
    <row r="16" spans="1:41" ht="18" customHeight="1" x14ac:dyDescent="0.15">
      <c r="A16" s="23">
        <v>6</v>
      </c>
      <c r="B16" s="24"/>
      <c r="C16" s="25"/>
      <c r="D16" s="26"/>
      <c r="E16" s="27"/>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136"/>
      <c r="AI16" s="136"/>
      <c r="AJ16" s="136"/>
      <c r="AK16" s="29">
        <f t="shared" si="0"/>
        <v>0</v>
      </c>
      <c r="AL16" s="30">
        <f t="shared" si="1"/>
        <v>0</v>
      </c>
      <c r="AM16" s="79"/>
      <c r="AN16" s="79"/>
    </row>
    <row r="17" spans="1:40" ht="18" customHeight="1" x14ac:dyDescent="0.15">
      <c r="A17" s="23">
        <v>7</v>
      </c>
      <c r="B17" s="24"/>
      <c r="C17" s="25"/>
      <c r="D17" s="26"/>
      <c r="E17" s="27"/>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136"/>
      <c r="AI17" s="136"/>
      <c r="AJ17" s="136"/>
      <c r="AK17" s="29">
        <f t="shared" si="0"/>
        <v>0</v>
      </c>
      <c r="AL17" s="30">
        <f t="shared" si="1"/>
        <v>0</v>
      </c>
      <c r="AM17" s="79"/>
      <c r="AN17" s="79"/>
    </row>
    <row r="18" spans="1:40" ht="18" customHeight="1" x14ac:dyDescent="0.15">
      <c r="A18" s="23">
        <v>8</v>
      </c>
      <c r="B18" s="24"/>
      <c r="C18" s="25"/>
      <c r="D18" s="26"/>
      <c r="E18" s="27"/>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136"/>
      <c r="AI18" s="136"/>
      <c r="AJ18" s="136"/>
      <c r="AK18" s="29">
        <f t="shared" si="0"/>
        <v>0</v>
      </c>
      <c r="AL18" s="30">
        <f t="shared" si="1"/>
        <v>0</v>
      </c>
      <c r="AM18" s="79"/>
      <c r="AN18" s="79"/>
    </row>
    <row r="19" spans="1:40" ht="18" customHeight="1" x14ac:dyDescent="0.15">
      <c r="A19" s="23">
        <v>9</v>
      </c>
      <c r="B19" s="24"/>
      <c r="C19" s="25"/>
      <c r="D19" s="26"/>
      <c r="E19" s="27"/>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136"/>
      <c r="AI19" s="136"/>
      <c r="AJ19" s="136"/>
      <c r="AK19" s="29">
        <f t="shared" si="0"/>
        <v>0</v>
      </c>
      <c r="AL19" s="30">
        <f t="shared" si="1"/>
        <v>0</v>
      </c>
      <c r="AM19" s="79"/>
      <c r="AN19" s="79"/>
    </row>
    <row r="20" spans="1:40" ht="18" customHeight="1" x14ac:dyDescent="0.15">
      <c r="A20" s="23">
        <v>10</v>
      </c>
      <c r="B20" s="24"/>
      <c r="C20" s="25"/>
      <c r="D20" s="26"/>
      <c r="E20" s="27"/>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136"/>
      <c r="AI20" s="136"/>
      <c r="AJ20" s="136"/>
      <c r="AK20" s="29">
        <f t="shared" si="0"/>
        <v>0</v>
      </c>
      <c r="AL20" s="30">
        <f t="shared" si="1"/>
        <v>0</v>
      </c>
      <c r="AM20" s="79"/>
      <c r="AN20" s="79"/>
    </row>
    <row r="21" spans="1:40" ht="18" customHeight="1" x14ac:dyDescent="0.15">
      <c r="A21" s="23">
        <v>11</v>
      </c>
      <c r="B21" s="24"/>
      <c r="C21" s="25"/>
      <c r="D21" s="26"/>
      <c r="E21" s="27"/>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136"/>
      <c r="AI21" s="136"/>
      <c r="AJ21" s="136"/>
      <c r="AK21" s="29">
        <f t="shared" si="0"/>
        <v>0</v>
      </c>
      <c r="AL21" s="30">
        <f t="shared" si="1"/>
        <v>0</v>
      </c>
      <c r="AM21" s="79"/>
      <c r="AN21" s="79"/>
    </row>
    <row r="22" spans="1:40" ht="18" customHeight="1" x14ac:dyDescent="0.15">
      <c r="A22" s="23">
        <v>12</v>
      </c>
      <c r="B22" s="24"/>
      <c r="C22" s="25"/>
      <c r="D22" s="26"/>
      <c r="E22" s="27"/>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136"/>
      <c r="AI22" s="136"/>
      <c r="AJ22" s="136"/>
      <c r="AK22" s="29">
        <f t="shared" si="0"/>
        <v>0</v>
      </c>
      <c r="AL22" s="30">
        <f t="shared" si="1"/>
        <v>0</v>
      </c>
      <c r="AM22" s="79"/>
      <c r="AN22" s="79"/>
    </row>
    <row r="23" spans="1:40" ht="18" customHeight="1" x14ac:dyDescent="0.15">
      <c r="A23" s="23">
        <v>13</v>
      </c>
      <c r="B23" s="24"/>
      <c r="C23" s="25"/>
      <c r="D23" s="26"/>
      <c r="E23" s="27"/>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136"/>
      <c r="AI23" s="136"/>
      <c r="AJ23" s="136"/>
      <c r="AK23" s="29">
        <f t="shared" si="0"/>
        <v>0</v>
      </c>
      <c r="AL23" s="30">
        <f t="shared" si="1"/>
        <v>0</v>
      </c>
      <c r="AM23" s="79"/>
      <c r="AN23" s="79"/>
    </row>
    <row r="24" spans="1:40" ht="17.25" customHeight="1" x14ac:dyDescent="0.15">
      <c r="A24" s="23">
        <v>14</v>
      </c>
      <c r="B24" s="24"/>
      <c r="C24" s="25"/>
      <c r="D24" s="26"/>
      <c r="E24" s="27"/>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136"/>
      <c r="AI24" s="136"/>
      <c r="AJ24" s="136"/>
      <c r="AK24" s="29">
        <f t="shared" si="0"/>
        <v>0</v>
      </c>
      <c r="AL24" s="30">
        <f t="shared" si="1"/>
        <v>0</v>
      </c>
      <c r="AM24" s="79"/>
      <c r="AN24" s="79"/>
    </row>
    <row r="25" spans="1:40" ht="18" customHeight="1" x14ac:dyDescent="0.15">
      <c r="A25" s="23">
        <v>15</v>
      </c>
      <c r="B25" s="24"/>
      <c r="C25" s="25"/>
      <c r="D25" s="26"/>
      <c r="E25" s="2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136"/>
      <c r="AI25" s="136"/>
      <c r="AJ25" s="136"/>
      <c r="AK25" s="29">
        <f t="shared" si="0"/>
        <v>0</v>
      </c>
      <c r="AL25" s="30">
        <f t="shared" si="1"/>
        <v>0</v>
      </c>
      <c r="AM25" s="79"/>
      <c r="AN25" s="79"/>
    </row>
    <row r="26" spans="1:40" ht="18" customHeight="1" x14ac:dyDescent="0.15">
      <c r="A26" s="23">
        <v>16</v>
      </c>
      <c r="B26" s="24"/>
      <c r="C26" s="25"/>
      <c r="D26" s="26"/>
      <c r="E26" s="27"/>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136"/>
      <c r="AI26" s="136"/>
      <c r="AJ26" s="136"/>
      <c r="AK26" s="29">
        <f t="shared" si="0"/>
        <v>0</v>
      </c>
      <c r="AL26" s="30">
        <f t="shared" si="1"/>
        <v>0</v>
      </c>
      <c r="AM26" s="79"/>
      <c r="AN26" s="79"/>
    </row>
    <row r="27" spans="1:40" ht="18" customHeight="1" x14ac:dyDescent="0.15">
      <c r="A27" s="23">
        <v>17</v>
      </c>
      <c r="B27" s="24"/>
      <c r="C27" s="25"/>
      <c r="D27" s="26"/>
      <c r="E27" s="27"/>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136"/>
      <c r="AI27" s="136"/>
      <c r="AJ27" s="136"/>
      <c r="AK27" s="29">
        <f t="shared" si="0"/>
        <v>0</v>
      </c>
      <c r="AL27" s="30">
        <f t="shared" si="1"/>
        <v>0</v>
      </c>
      <c r="AM27" s="79"/>
      <c r="AN27" s="79"/>
    </row>
    <row r="28" spans="1:40" ht="18" customHeight="1" x14ac:dyDescent="0.15">
      <c r="A28" s="23">
        <v>18</v>
      </c>
      <c r="B28" s="24"/>
      <c r="C28" s="25"/>
      <c r="D28" s="26"/>
      <c r="E28" s="27"/>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136"/>
      <c r="AI28" s="136"/>
      <c r="AJ28" s="136"/>
      <c r="AK28" s="29">
        <f t="shared" si="0"/>
        <v>0</v>
      </c>
      <c r="AL28" s="30">
        <f t="shared" si="1"/>
        <v>0</v>
      </c>
      <c r="AM28" s="79"/>
      <c r="AN28" s="79"/>
    </row>
    <row r="29" spans="1:40" ht="18" customHeight="1" x14ac:dyDescent="0.15">
      <c r="A29" s="23">
        <v>19</v>
      </c>
      <c r="B29" s="24"/>
      <c r="C29" s="25"/>
      <c r="D29" s="26"/>
      <c r="E29" s="27"/>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136"/>
      <c r="AI29" s="136"/>
      <c r="AJ29" s="136"/>
      <c r="AK29" s="29">
        <f t="shared" si="0"/>
        <v>0</v>
      </c>
      <c r="AL29" s="30">
        <f t="shared" si="1"/>
        <v>0</v>
      </c>
      <c r="AM29" s="79"/>
      <c r="AN29" s="79"/>
    </row>
    <row r="30" spans="1:40" ht="18" customHeight="1" x14ac:dyDescent="0.15">
      <c r="A30" s="23">
        <v>20</v>
      </c>
      <c r="B30" s="24"/>
      <c r="C30" s="25"/>
      <c r="D30" s="26"/>
      <c r="E30" s="27"/>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136"/>
      <c r="AI30" s="136"/>
      <c r="AJ30" s="136"/>
      <c r="AK30" s="29">
        <f t="shared" si="0"/>
        <v>0</v>
      </c>
      <c r="AL30" s="30">
        <f t="shared" si="1"/>
        <v>0</v>
      </c>
      <c r="AM30" s="79"/>
      <c r="AN30" s="79"/>
    </row>
    <row r="31" spans="1:40" ht="18" customHeight="1" x14ac:dyDescent="0.15">
      <c r="A31" s="76" t="s">
        <v>66</v>
      </c>
      <c r="B31" s="84"/>
      <c r="C31" s="84"/>
      <c r="D31" s="84"/>
      <c r="E31" s="84"/>
      <c r="F31" s="32">
        <f>+SUM(F11:F30)</f>
        <v>0</v>
      </c>
      <c r="G31" s="32">
        <f t="shared" ref="G31:AJ31" si="2">+SUM(G11:G30)</f>
        <v>0</v>
      </c>
      <c r="H31" s="32">
        <f t="shared" si="2"/>
        <v>0</v>
      </c>
      <c r="I31" s="32">
        <f t="shared" si="2"/>
        <v>0</v>
      </c>
      <c r="J31" s="32">
        <f t="shared" si="2"/>
        <v>0</v>
      </c>
      <c r="K31" s="32">
        <f t="shared" si="2"/>
        <v>0</v>
      </c>
      <c r="L31" s="32">
        <f t="shared" si="2"/>
        <v>0</v>
      </c>
      <c r="M31" s="32">
        <f t="shared" si="2"/>
        <v>0</v>
      </c>
      <c r="N31" s="32">
        <f t="shared" si="2"/>
        <v>0</v>
      </c>
      <c r="O31" s="32">
        <f t="shared" si="2"/>
        <v>0</v>
      </c>
      <c r="P31" s="32">
        <f t="shared" si="2"/>
        <v>0</v>
      </c>
      <c r="Q31" s="32">
        <f t="shared" si="2"/>
        <v>0</v>
      </c>
      <c r="R31" s="32">
        <f t="shared" si="2"/>
        <v>0</v>
      </c>
      <c r="S31" s="32">
        <f t="shared" si="2"/>
        <v>0</v>
      </c>
      <c r="T31" s="32">
        <f t="shared" si="2"/>
        <v>0</v>
      </c>
      <c r="U31" s="32">
        <f t="shared" si="2"/>
        <v>0</v>
      </c>
      <c r="V31" s="32">
        <f t="shared" si="2"/>
        <v>0</v>
      </c>
      <c r="W31" s="32">
        <f t="shared" si="2"/>
        <v>0</v>
      </c>
      <c r="X31" s="32">
        <f t="shared" si="2"/>
        <v>0</v>
      </c>
      <c r="Y31" s="32">
        <f t="shared" si="2"/>
        <v>0</v>
      </c>
      <c r="Z31" s="32">
        <f t="shared" si="2"/>
        <v>0</v>
      </c>
      <c r="AA31" s="32">
        <f t="shared" si="2"/>
        <v>0</v>
      </c>
      <c r="AB31" s="32">
        <f t="shared" si="2"/>
        <v>0</v>
      </c>
      <c r="AC31" s="32">
        <f t="shared" si="2"/>
        <v>0</v>
      </c>
      <c r="AD31" s="32">
        <f t="shared" si="2"/>
        <v>0</v>
      </c>
      <c r="AE31" s="32">
        <f t="shared" si="2"/>
        <v>0</v>
      </c>
      <c r="AF31" s="32">
        <f t="shared" si="2"/>
        <v>0</v>
      </c>
      <c r="AG31" s="32">
        <f t="shared" si="2"/>
        <v>0</v>
      </c>
      <c r="AH31" s="136">
        <f t="shared" si="2"/>
        <v>0</v>
      </c>
      <c r="AI31" s="136">
        <f t="shared" si="2"/>
        <v>0</v>
      </c>
      <c r="AJ31" s="136">
        <f t="shared" si="2"/>
        <v>0</v>
      </c>
      <c r="AK31" s="29">
        <f t="shared" si="0"/>
        <v>0</v>
      </c>
      <c r="AL31" s="30">
        <f>IF($AK$3="４週",AK31/4,AK31/(DAY(EOMONTH($F$9,0))/7))</f>
        <v>0</v>
      </c>
      <c r="AM31" s="85"/>
      <c r="AN31" s="85"/>
    </row>
    <row r="32" spans="1:40" ht="18" customHeight="1" x14ac:dyDescent="0.15">
      <c r="A32" s="84" t="s">
        <v>104</v>
      </c>
      <c r="B32" s="84"/>
      <c r="C32" s="84"/>
      <c r="D32" s="84"/>
      <c r="E32" s="86"/>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137"/>
      <c r="AI32" s="137"/>
      <c r="AJ32" s="137"/>
      <c r="AK32" s="32"/>
      <c r="AL32" s="34"/>
      <c r="AM32" s="85"/>
      <c r="AN32" s="85"/>
    </row>
    <row r="33" spans="1:43" ht="15" customHeight="1" x14ac:dyDescent="0.15">
      <c r="A33" s="20"/>
      <c r="B33" s="20"/>
      <c r="C33" s="20"/>
      <c r="D33" s="20"/>
      <c r="E33" s="20"/>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20"/>
      <c r="AL33" s="20"/>
      <c r="AM33" s="12"/>
    </row>
    <row r="34" spans="1:43" ht="15" customHeight="1" x14ac:dyDescent="0.15">
      <c r="A34" s="20"/>
      <c r="B34" s="20"/>
      <c r="C34" s="20"/>
      <c r="D34" s="20"/>
      <c r="E34" s="20"/>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20"/>
      <c r="AL34" s="20"/>
      <c r="AM34" s="12"/>
    </row>
    <row r="35" spans="1:43" ht="15" customHeight="1" x14ac:dyDescent="0.15">
      <c r="A35" s="20"/>
      <c r="B35" s="20"/>
      <c r="C35" s="20"/>
      <c r="D35" s="20"/>
      <c r="E35" s="20"/>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20"/>
      <c r="AL35" s="20"/>
      <c r="AM35" s="12"/>
    </row>
    <row r="36" spans="1:43" ht="21" customHeight="1" x14ac:dyDescent="0.15">
      <c r="A36" s="2" t="s">
        <v>105</v>
      </c>
      <c r="B36" s="20"/>
      <c r="C36" s="20"/>
      <c r="D36" s="20"/>
      <c r="E36" s="20"/>
      <c r="F36" s="20"/>
      <c r="G36" s="8"/>
      <c r="H36" s="8"/>
      <c r="I36" s="8"/>
      <c r="J36" s="8"/>
      <c r="K36" s="8"/>
      <c r="L36" s="8"/>
      <c r="M36" s="8"/>
      <c r="N36" s="8"/>
      <c r="O36" s="8"/>
      <c r="AM36" s="20"/>
      <c r="AN36" s="12"/>
    </row>
    <row r="37" spans="1:43" ht="24.95" customHeight="1" x14ac:dyDescent="0.15">
      <c r="A37" s="75"/>
      <c r="B37" s="75"/>
      <c r="C37" s="75"/>
      <c r="D37" s="35">
        <v>4</v>
      </c>
      <c r="E37" s="35">
        <v>5</v>
      </c>
      <c r="F37" s="93">
        <v>6</v>
      </c>
      <c r="G37" s="93"/>
      <c r="H37" s="93"/>
      <c r="I37" s="93">
        <v>7</v>
      </c>
      <c r="J37" s="93"/>
      <c r="K37" s="93"/>
      <c r="L37" s="93">
        <v>8</v>
      </c>
      <c r="M37" s="93"/>
      <c r="N37" s="93"/>
      <c r="O37" s="93">
        <v>9</v>
      </c>
      <c r="P37" s="93"/>
      <c r="Q37" s="93"/>
      <c r="R37" s="93">
        <v>10</v>
      </c>
      <c r="S37" s="93"/>
      <c r="T37" s="93"/>
      <c r="U37" s="93">
        <v>11</v>
      </c>
      <c r="V37" s="93"/>
      <c r="W37" s="93"/>
      <c r="X37" s="93">
        <v>12</v>
      </c>
      <c r="Y37" s="93"/>
      <c r="Z37" s="93"/>
      <c r="AA37" s="93">
        <v>1</v>
      </c>
      <c r="AB37" s="93"/>
      <c r="AC37" s="93"/>
      <c r="AD37" s="93">
        <v>2</v>
      </c>
      <c r="AE37" s="93"/>
      <c r="AF37" s="93"/>
      <c r="AG37" s="93">
        <v>3</v>
      </c>
      <c r="AH37" s="93"/>
      <c r="AI37" s="93"/>
      <c r="AJ37" s="75" t="s">
        <v>65</v>
      </c>
      <c r="AK37" s="75"/>
      <c r="AL37" s="36" t="s">
        <v>106</v>
      </c>
      <c r="AM37" s="9"/>
      <c r="AN37" s="9"/>
      <c r="AO37" s="9"/>
      <c r="AP37" s="9"/>
      <c r="AQ37" s="9"/>
    </row>
    <row r="38" spans="1:43" ht="18" customHeight="1" x14ac:dyDescent="0.15">
      <c r="A38" s="89" t="s">
        <v>164</v>
      </c>
      <c r="B38" s="89"/>
      <c r="C38" s="89"/>
      <c r="D38" s="28">
        <v>1400</v>
      </c>
      <c r="E38" s="28">
        <v>1310</v>
      </c>
      <c r="F38" s="94">
        <v>1400</v>
      </c>
      <c r="G38" s="94"/>
      <c r="H38" s="94"/>
      <c r="I38" s="94">
        <v>1200</v>
      </c>
      <c r="J38" s="94"/>
      <c r="K38" s="94"/>
      <c r="L38" s="94">
        <v>1200</v>
      </c>
      <c r="M38" s="94"/>
      <c r="N38" s="94"/>
      <c r="O38" s="94">
        <v>3000</v>
      </c>
      <c r="P38" s="94"/>
      <c r="Q38" s="94"/>
      <c r="R38" s="94">
        <v>3000</v>
      </c>
      <c r="S38" s="94"/>
      <c r="T38" s="94"/>
      <c r="U38" s="94">
        <v>3000</v>
      </c>
      <c r="V38" s="94"/>
      <c r="W38" s="94"/>
      <c r="X38" s="94">
        <v>3000</v>
      </c>
      <c r="Y38" s="94"/>
      <c r="Z38" s="94"/>
      <c r="AA38" s="94">
        <v>3000</v>
      </c>
      <c r="AB38" s="94"/>
      <c r="AC38" s="94"/>
      <c r="AD38" s="94">
        <v>3000</v>
      </c>
      <c r="AE38" s="94"/>
      <c r="AF38" s="94"/>
      <c r="AG38" s="94">
        <v>3000</v>
      </c>
      <c r="AH38" s="94"/>
      <c r="AI38" s="94"/>
      <c r="AJ38" s="95">
        <f>SUM(D38:AI38)</f>
        <v>27510</v>
      </c>
      <c r="AK38" s="95"/>
      <c r="AL38" s="134">
        <f>ROUNDUP(AJ38/AJ39,1)</f>
        <v>116.1</v>
      </c>
      <c r="AM38" s="9"/>
      <c r="AN38" s="9"/>
      <c r="AO38" s="9"/>
      <c r="AP38" s="9"/>
      <c r="AQ38" s="9"/>
    </row>
    <row r="39" spans="1:43" ht="18" customHeight="1" x14ac:dyDescent="0.15">
      <c r="A39" s="89" t="s">
        <v>117</v>
      </c>
      <c r="B39" s="89"/>
      <c r="C39" s="89"/>
      <c r="D39" s="28">
        <v>20</v>
      </c>
      <c r="E39" s="28">
        <v>19</v>
      </c>
      <c r="F39" s="94">
        <v>20</v>
      </c>
      <c r="G39" s="94"/>
      <c r="H39" s="94"/>
      <c r="I39" s="94">
        <v>21</v>
      </c>
      <c r="J39" s="94"/>
      <c r="K39" s="94"/>
      <c r="L39" s="94">
        <v>21</v>
      </c>
      <c r="M39" s="94"/>
      <c r="N39" s="94"/>
      <c r="O39" s="94">
        <v>19</v>
      </c>
      <c r="P39" s="94"/>
      <c r="Q39" s="94"/>
      <c r="R39" s="94">
        <v>20</v>
      </c>
      <c r="S39" s="94"/>
      <c r="T39" s="94"/>
      <c r="U39" s="94">
        <v>20</v>
      </c>
      <c r="V39" s="94"/>
      <c r="W39" s="94"/>
      <c r="X39" s="94">
        <v>19</v>
      </c>
      <c r="Y39" s="94"/>
      <c r="Z39" s="94"/>
      <c r="AA39" s="94">
        <v>19</v>
      </c>
      <c r="AB39" s="94"/>
      <c r="AC39" s="94"/>
      <c r="AD39" s="94">
        <v>19</v>
      </c>
      <c r="AE39" s="94"/>
      <c r="AF39" s="94"/>
      <c r="AG39" s="94">
        <v>20</v>
      </c>
      <c r="AH39" s="94"/>
      <c r="AI39" s="94"/>
      <c r="AJ39" s="95">
        <f>+SUM(D39:AI39)</f>
        <v>237</v>
      </c>
      <c r="AK39" s="95"/>
      <c r="AL39" s="135"/>
      <c r="AM39" s="9"/>
      <c r="AN39" s="9"/>
      <c r="AO39" s="9"/>
      <c r="AP39" s="9"/>
      <c r="AQ39" s="9"/>
    </row>
    <row r="40" spans="1:43" ht="5.0999999999999996" customHeight="1" x14ac:dyDescent="0.15">
      <c r="A40" s="44"/>
      <c r="B40" s="44"/>
      <c r="C40" s="44"/>
      <c r="D40" s="9"/>
      <c r="E40" s="9"/>
      <c r="F40" s="9"/>
      <c r="G40" s="9"/>
      <c r="H40" s="9"/>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45"/>
      <c r="AK40" s="8"/>
      <c r="AL40" s="20"/>
      <c r="AM40" s="20"/>
      <c r="AN40" s="12"/>
    </row>
    <row r="41" spans="1:43" ht="18" customHeight="1" x14ac:dyDescent="0.15">
      <c r="A41" s="2" t="s">
        <v>118</v>
      </c>
      <c r="B41" s="8"/>
      <c r="D41" s="8"/>
      <c r="E41" s="8"/>
      <c r="F41" s="8"/>
      <c r="G41" s="8"/>
      <c r="H41" s="8"/>
      <c r="I41" s="9"/>
      <c r="J41" s="9"/>
      <c r="K41" s="9"/>
      <c r="L41" s="9"/>
      <c r="M41" s="9"/>
      <c r="N41" s="9"/>
      <c r="O41" s="8"/>
      <c r="P41" s="8"/>
      <c r="Q41" s="8"/>
      <c r="R41" s="8"/>
      <c r="S41" s="8"/>
      <c r="T41" s="8"/>
      <c r="U41" s="8"/>
      <c r="V41" s="8"/>
      <c r="W41" s="20"/>
      <c r="X41" s="8"/>
      <c r="Y41" s="8"/>
      <c r="Z41" s="8"/>
      <c r="AA41" s="8"/>
      <c r="AB41" s="8"/>
      <c r="AC41" s="8"/>
      <c r="AD41" s="8"/>
      <c r="AE41" s="8"/>
      <c r="AF41" s="8"/>
      <c r="AG41" s="8"/>
      <c r="AH41" s="8"/>
      <c r="AI41" s="8"/>
      <c r="AJ41" s="45"/>
      <c r="AK41" s="8"/>
      <c r="AL41" s="20"/>
      <c r="AM41" s="20"/>
      <c r="AN41" s="12"/>
    </row>
    <row r="42" spans="1:43" ht="24.95" customHeight="1" x14ac:dyDescent="0.15">
      <c r="A42" s="75" t="s">
        <v>119</v>
      </c>
      <c r="B42" s="75"/>
      <c r="C42" s="82" t="s">
        <v>165</v>
      </c>
      <c r="D42" s="75"/>
      <c r="E42" s="82" t="s">
        <v>166</v>
      </c>
      <c r="F42" s="82"/>
      <c r="G42" s="82"/>
      <c r="H42" s="82"/>
      <c r="I42" s="82" t="s">
        <v>167</v>
      </c>
      <c r="J42" s="82"/>
      <c r="K42" s="82"/>
      <c r="L42" s="82"/>
      <c r="M42" s="82"/>
      <c r="N42" s="82"/>
      <c r="O42" s="9"/>
      <c r="P42" s="9"/>
      <c r="Q42" s="9"/>
      <c r="R42" s="9"/>
      <c r="S42" s="9"/>
      <c r="T42" s="9"/>
      <c r="U42" s="9"/>
      <c r="W42" s="20"/>
      <c r="X42" s="8"/>
      <c r="Y42" s="8"/>
      <c r="Z42" s="8"/>
      <c r="AA42" s="8"/>
      <c r="AB42" s="8"/>
      <c r="AC42" s="8"/>
      <c r="AD42" s="8"/>
      <c r="AE42" s="8"/>
      <c r="AF42" s="8"/>
      <c r="AG42" s="8"/>
      <c r="AH42" s="8"/>
      <c r="AI42" s="8"/>
      <c r="AJ42" s="45"/>
      <c r="AK42" s="8"/>
      <c r="AL42" s="20"/>
      <c r="AM42" s="20"/>
      <c r="AN42" s="12"/>
    </row>
    <row r="43" spans="1:43" ht="18" customHeight="1" x14ac:dyDescent="0.15">
      <c r="A43" s="82" t="s">
        <v>121</v>
      </c>
      <c r="B43" s="82"/>
      <c r="C43" s="114">
        <f>ROUNDDOWN(IF(AL38&lt;=60,1,1+ROUNDUP((AL38-60)/60,0)),1)</f>
        <v>2</v>
      </c>
      <c r="D43" s="114"/>
      <c r="E43" s="114">
        <f>ROUNDDOWN(IF(AL38&lt;=30,1,1+ROUNDUP((AL38-30)/30,0)),1)</f>
        <v>4</v>
      </c>
      <c r="F43" s="114"/>
      <c r="G43" s="114"/>
      <c r="H43" s="114"/>
      <c r="I43" s="114">
        <f>ROUNDDOWN(AL38/25,1)</f>
        <v>4.5999999999999996</v>
      </c>
      <c r="J43" s="114"/>
      <c r="K43" s="114"/>
      <c r="L43" s="114"/>
      <c r="M43" s="114"/>
      <c r="N43" s="114"/>
      <c r="O43" s="9"/>
      <c r="P43" s="9"/>
      <c r="Q43" s="9"/>
      <c r="R43" s="9"/>
      <c r="S43" s="9"/>
      <c r="T43" s="9"/>
      <c r="U43" s="9"/>
      <c r="W43" s="20"/>
      <c r="X43" s="8"/>
      <c r="Y43" s="8"/>
      <c r="Z43" s="8"/>
      <c r="AA43" s="8"/>
      <c r="AB43" s="8"/>
      <c r="AC43" s="8"/>
      <c r="AD43" s="8"/>
      <c r="AE43" s="8"/>
      <c r="AF43" s="8"/>
      <c r="AG43" s="8"/>
      <c r="AH43" s="8"/>
      <c r="AI43" s="8"/>
      <c r="AJ43" s="45"/>
      <c r="AK43" s="8"/>
      <c r="AL43" s="20"/>
      <c r="AM43" s="20"/>
      <c r="AN43" s="12"/>
    </row>
    <row r="44" spans="1:43" ht="5.0999999999999996" customHeight="1" x14ac:dyDescent="0.15">
      <c r="A44" s="44"/>
      <c r="B44" s="44"/>
      <c r="C44" s="44"/>
      <c r="D44" s="44"/>
      <c r="E44" s="44"/>
      <c r="F44" s="44"/>
      <c r="G44" s="44"/>
      <c r="H44" s="44"/>
      <c r="I44" s="44"/>
      <c r="J44" s="8"/>
      <c r="K44" s="8"/>
      <c r="L44" s="8"/>
      <c r="M44" s="45"/>
      <c r="N44" s="8"/>
      <c r="O44" s="8"/>
      <c r="P44" s="8"/>
      <c r="Q44" s="9"/>
      <c r="W44" s="20"/>
      <c r="X44" s="8"/>
      <c r="Y44" s="8"/>
      <c r="Z44" s="8"/>
      <c r="AA44" s="8"/>
      <c r="AB44" s="8"/>
      <c r="AC44" s="8"/>
      <c r="AD44" s="8"/>
      <c r="AE44" s="8"/>
      <c r="AF44" s="8"/>
      <c r="AG44" s="8"/>
      <c r="AH44" s="8"/>
      <c r="AI44" s="8"/>
      <c r="AJ44" s="45"/>
      <c r="AK44" s="8"/>
      <c r="AL44" s="20"/>
      <c r="AM44" s="20"/>
      <c r="AN44" s="12"/>
    </row>
    <row r="45" spans="1:43" ht="21" customHeight="1" x14ac:dyDescent="0.15">
      <c r="A45" s="2" t="s">
        <v>122</v>
      </c>
      <c r="B45" s="7"/>
      <c r="C45" s="15"/>
      <c r="D45" s="15"/>
      <c r="E45" s="15"/>
      <c r="F45" s="15"/>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5"/>
      <c r="AM45" s="15"/>
      <c r="AN45" s="12"/>
    </row>
    <row r="46" spans="1:43" ht="24.95" customHeight="1" x14ac:dyDescent="0.15">
      <c r="A46" s="12"/>
      <c r="B46" s="20"/>
      <c r="C46" s="106" t="s">
        <v>170</v>
      </c>
      <c r="D46" s="107"/>
      <c r="E46" s="109" t="s">
        <v>171</v>
      </c>
      <c r="F46" s="109"/>
      <c r="G46" s="109"/>
      <c r="H46" s="109"/>
      <c r="I46" s="106" t="s">
        <v>174</v>
      </c>
      <c r="J46" s="107"/>
      <c r="K46" s="107"/>
      <c r="L46" s="107"/>
      <c r="M46" s="107"/>
      <c r="N46" s="108"/>
      <c r="O46" s="106" t="s">
        <v>0</v>
      </c>
      <c r="P46" s="107"/>
      <c r="Q46" s="107"/>
      <c r="R46" s="107"/>
      <c r="S46" s="107"/>
      <c r="T46" s="108"/>
      <c r="U46" s="106" t="s">
        <v>0</v>
      </c>
      <c r="V46" s="107"/>
      <c r="W46" s="107"/>
      <c r="X46" s="107"/>
      <c r="Y46" s="107"/>
      <c r="Z46" s="108"/>
      <c r="AA46" s="106" t="s">
        <v>0</v>
      </c>
      <c r="AB46" s="107"/>
      <c r="AC46" s="107"/>
      <c r="AD46" s="107"/>
      <c r="AE46" s="107"/>
      <c r="AF46" s="108"/>
      <c r="AG46" s="109" t="s">
        <v>0</v>
      </c>
      <c r="AH46" s="109"/>
      <c r="AI46" s="109"/>
      <c r="AJ46" s="109"/>
      <c r="AK46" s="109"/>
      <c r="AL46" s="109" t="s">
        <v>0</v>
      </c>
      <c r="AM46" s="109"/>
      <c r="AN46" s="12"/>
    </row>
    <row r="47" spans="1:43" ht="18" customHeight="1" x14ac:dyDescent="0.15">
      <c r="A47" s="12"/>
      <c r="B47" s="20"/>
      <c r="C47" s="46" t="s">
        <v>123</v>
      </c>
      <c r="D47" s="46" t="s">
        <v>124</v>
      </c>
      <c r="E47" s="47" t="s">
        <v>123</v>
      </c>
      <c r="F47" s="110" t="s">
        <v>124</v>
      </c>
      <c r="G47" s="110"/>
      <c r="H47" s="110"/>
      <c r="I47" s="111" t="s">
        <v>123</v>
      </c>
      <c r="J47" s="112"/>
      <c r="K47" s="113"/>
      <c r="L47" s="111" t="s">
        <v>124</v>
      </c>
      <c r="M47" s="112"/>
      <c r="N47" s="113"/>
      <c r="O47" s="111" t="s">
        <v>123</v>
      </c>
      <c r="P47" s="112"/>
      <c r="Q47" s="113"/>
      <c r="R47" s="111" t="s">
        <v>124</v>
      </c>
      <c r="S47" s="112"/>
      <c r="T47" s="113"/>
      <c r="U47" s="111" t="s">
        <v>123</v>
      </c>
      <c r="V47" s="112"/>
      <c r="W47" s="113"/>
      <c r="X47" s="111" t="s">
        <v>124</v>
      </c>
      <c r="Y47" s="112"/>
      <c r="Z47" s="113"/>
      <c r="AA47" s="111" t="s">
        <v>123</v>
      </c>
      <c r="AB47" s="112"/>
      <c r="AC47" s="113"/>
      <c r="AD47" s="111" t="s">
        <v>124</v>
      </c>
      <c r="AE47" s="112"/>
      <c r="AF47" s="113"/>
      <c r="AG47" s="111" t="s">
        <v>123</v>
      </c>
      <c r="AH47" s="112"/>
      <c r="AI47" s="113"/>
      <c r="AJ47" s="111" t="s">
        <v>124</v>
      </c>
      <c r="AK47" s="113"/>
      <c r="AL47" s="47" t="s">
        <v>125</v>
      </c>
      <c r="AM47" s="47" t="s">
        <v>126</v>
      </c>
      <c r="AN47" s="12"/>
    </row>
    <row r="48" spans="1:43" ht="18" customHeight="1" x14ac:dyDescent="0.15">
      <c r="A48" s="12"/>
      <c r="B48" s="48" t="s">
        <v>69</v>
      </c>
      <c r="C48" s="47">
        <f>COUNTIFS($B$11:$B$30,C$46,$C$11:$C$30,"A",$E$11:$E$30,"*")</f>
        <v>1</v>
      </c>
      <c r="D48" s="47">
        <f>COUNTIFS($B$11:$B$30,C$46,$C$11:$C$30,"B",$E$11:$E$30,"*")</f>
        <v>0</v>
      </c>
      <c r="E48" s="47">
        <f>COUNTIFS($B$11:$B$30,E$46,$C$11:$C$30,"A",$E$11:$E$30,"*")</f>
        <v>0</v>
      </c>
      <c r="F48" s="111">
        <f>COUNTIFS($B$11:$B$30,E$46,$C$11:$C$30,"B",$E$11:$E$30,"*")</f>
        <v>1</v>
      </c>
      <c r="G48" s="112"/>
      <c r="H48" s="113"/>
      <c r="I48" s="111">
        <f>COUNTIFS($B$11:$B$30,I$46,$C$11:$C$30,"A",$E$11:$E$30,"*")</f>
        <v>0</v>
      </c>
      <c r="J48" s="112"/>
      <c r="K48" s="113"/>
      <c r="L48" s="111">
        <f>COUNTIFS($B$11:$B$30,I$46,$C$11:$C$30,"B",$E$11:$E$30,"*")</f>
        <v>0</v>
      </c>
      <c r="M48" s="112"/>
      <c r="N48" s="113"/>
      <c r="O48" s="111">
        <f>COUNTIFS($B$11:$B$30,O$46,$C$11:$C$30,"A",$E$11:$E$30,"*")</f>
        <v>0</v>
      </c>
      <c r="P48" s="112"/>
      <c r="Q48" s="113"/>
      <c r="R48" s="111">
        <f>COUNTIFS($B$11:$B$30,O$46,$C$11:$C$30,"B",$E$11:$E$30,"*")</f>
        <v>0</v>
      </c>
      <c r="S48" s="112"/>
      <c r="T48" s="113"/>
      <c r="U48" s="111">
        <f>COUNTIFS($B$11:$B$30,U$46,$C$11:$C$30,"A",$E$11:$E$30,"*")</f>
        <v>0</v>
      </c>
      <c r="V48" s="112"/>
      <c r="W48" s="113"/>
      <c r="X48" s="111">
        <f>COUNTIFS($B$11:$B$30,U$46,$C$11:$C$30,"B",$E$11:$E$30,"*")</f>
        <v>0</v>
      </c>
      <c r="Y48" s="112"/>
      <c r="Z48" s="113"/>
      <c r="AA48" s="111">
        <f>COUNTIFS($B$11:$B$30,AA$46,$C$11:$C$30,"A",$E$11:$E$30,"*")</f>
        <v>0</v>
      </c>
      <c r="AB48" s="112"/>
      <c r="AC48" s="113"/>
      <c r="AD48" s="111">
        <f>COUNTIFS($B$11:$B$30,AA$46,$C$11:$C$30,"B",$E$11:$E$30,"*")</f>
        <v>0</v>
      </c>
      <c r="AE48" s="112"/>
      <c r="AF48" s="113"/>
      <c r="AG48" s="111">
        <f>COUNTIFS($B$11:$B$30,AG$46,$C$11:$C$30,"A",$E$11:$E$30,"*")</f>
        <v>0</v>
      </c>
      <c r="AH48" s="112"/>
      <c r="AI48" s="113"/>
      <c r="AJ48" s="111">
        <f>COUNTIFS($B$11:$B$30,AG$46,$C$11:$C$30,"B",$E$11:$E$30,"*")</f>
        <v>0</v>
      </c>
      <c r="AK48" s="113"/>
      <c r="AL48" s="47">
        <f>COUNTIFS($B$11:$B$30,AL$46,$C$11:$C$30,"A",$E$11:$E$30,"*")</f>
        <v>0</v>
      </c>
      <c r="AM48" s="47">
        <f>COUNTIFS($B$11:$B$30,AL$46,$C$11:$C$30,"B",$E$11:$E$30,"*")</f>
        <v>0</v>
      </c>
      <c r="AN48" s="12"/>
    </row>
    <row r="49" spans="1:40" ht="18" customHeight="1" x14ac:dyDescent="0.15">
      <c r="A49" s="12"/>
      <c r="B49" s="36" t="s">
        <v>70</v>
      </c>
      <c r="C49" s="47">
        <f>COUNTIFS($B$11:$B$30,C$46,$C$11:$C$30,"C",$E$11:$E$30,"*")</f>
        <v>0</v>
      </c>
      <c r="D49" s="47">
        <f>COUNTIFS($B$11:$B$30,C$46,$C$11:$C$30,"D",$E$11:$E$30,"*")</f>
        <v>0</v>
      </c>
      <c r="E49" s="47">
        <f>COUNTIFS($B$11:$B$30,E$46,$C$11:$C$30,"C",$E$11:$E$30,"*")</f>
        <v>0</v>
      </c>
      <c r="F49" s="111">
        <f>COUNTIFS($B$11:$B$30,E$46,$C$11:$C$30,"D",$E$11:$E$30,"*")</f>
        <v>0</v>
      </c>
      <c r="G49" s="112"/>
      <c r="H49" s="113"/>
      <c r="I49" s="111">
        <f>COUNTIFS($B$11:$B$30,I$46,$C$11:$C$30,"C",$E$11:$E$30,"*")</f>
        <v>1</v>
      </c>
      <c r="J49" s="112"/>
      <c r="K49" s="113"/>
      <c r="L49" s="111">
        <f>COUNTIFS($B$11:$B$30,I$46,$C$11:$C$30,"D",$E$11:$E$30,"*")</f>
        <v>1</v>
      </c>
      <c r="M49" s="112"/>
      <c r="N49" s="113"/>
      <c r="O49" s="111">
        <f>COUNTIFS($B$11:$B$30,O$46,$C$11:$C$30,"C",$E$11:$E$30,"*")</f>
        <v>0</v>
      </c>
      <c r="P49" s="112"/>
      <c r="Q49" s="113"/>
      <c r="R49" s="111">
        <f>COUNTIFS($B$11:$B$30,O$46,$C$11:$C$30,"D",$E$11:$E$30,"*")</f>
        <v>0</v>
      </c>
      <c r="S49" s="112"/>
      <c r="T49" s="113"/>
      <c r="U49" s="111">
        <f>COUNTIFS($B$11:$B$30,U$46,$C$11:$C$30,"C",$E$11:$E$30,"*")</f>
        <v>0</v>
      </c>
      <c r="V49" s="112"/>
      <c r="W49" s="113"/>
      <c r="X49" s="111">
        <f>COUNTIFS($B$11:$B$30,U$46,$C$11:$C$30,"D",$E$11:$E$30,"*")</f>
        <v>0</v>
      </c>
      <c r="Y49" s="112"/>
      <c r="Z49" s="113"/>
      <c r="AA49" s="111">
        <f>COUNTIFS($B$11:$B$30,AA$46,$C$11:$C$30,"C",$E$11:$E$30,"*")</f>
        <v>0</v>
      </c>
      <c r="AB49" s="112"/>
      <c r="AC49" s="113"/>
      <c r="AD49" s="111">
        <f>COUNTIFS($B$11:$B$30,AA$46,$C$11:$C$30,"D",$E$11:$E$30,"*")</f>
        <v>0</v>
      </c>
      <c r="AE49" s="112"/>
      <c r="AF49" s="113"/>
      <c r="AG49" s="111">
        <f>COUNTIFS($B$11:$B$30,AG$46,$C$11:$C$30,"C",$E$11:$E$30,"*")</f>
        <v>0</v>
      </c>
      <c r="AH49" s="112"/>
      <c r="AI49" s="113"/>
      <c r="AJ49" s="111">
        <f>COUNTIFS($B$11:$B$30,AG$46,$C$11:$C$30,"D",$E$11:$E$30,"*")</f>
        <v>0</v>
      </c>
      <c r="AK49" s="113"/>
      <c r="AL49" s="47">
        <f>COUNTIFS($B$11:$B$30,AL$46,$C$11:$C$30,"C",$E$11:$E$30,"*")</f>
        <v>0</v>
      </c>
      <c r="AM49" s="47">
        <f>COUNTIFS($B$11:$B$30,AL$46,$C$11:$C$30,"D",$E$11:$E$30,"*")</f>
        <v>0</v>
      </c>
      <c r="AN49" s="12"/>
    </row>
    <row r="50" spans="1:40" ht="24.95" customHeight="1" x14ac:dyDescent="0.15">
      <c r="A50" s="12"/>
      <c r="B50" s="36" t="s">
        <v>127</v>
      </c>
      <c r="C50" s="106">
        <f>IF($AK$3="４週",SUMIFS($AK$11:$AK$30,$B$11:$B$30,C46)/4/$AH$5,IF($AK$3="歴月",SUMIFS($AK$11:$AK$30,$B$11:$B$30,C46)/$AL$5,"記載する期間を選択してください"))</f>
        <v>0</v>
      </c>
      <c r="D50" s="108"/>
      <c r="E50" s="106">
        <f>IF($AK$3="４週",SUMIFS($AK$11:$AK$30,$B$11:$B$30,E46)/4/$AH$5,IF($AK$3="歴月",SUMIFS($AK$11:$AK$30,$B$11:$B$30,E46)/$AL$5,"記載する期間を選択してください"))</f>
        <v>0</v>
      </c>
      <c r="F50" s="107"/>
      <c r="G50" s="107"/>
      <c r="H50" s="108"/>
      <c r="I50" s="106">
        <f>IF($AK$3="４週",SUMIFS($AK$11:$AK$30,$B$11:$B$30,I46)/4/$AH$5,IF($AK$3="歴月",SUMIFS($AK$11:$AK$30,$B$11:$B$30,I46)/$AL$5,"記載する期間を選択してください"))</f>
        <v>0</v>
      </c>
      <c r="J50" s="107"/>
      <c r="K50" s="107"/>
      <c r="L50" s="107"/>
      <c r="M50" s="107"/>
      <c r="N50" s="108"/>
      <c r="O50" s="106">
        <f>IF($AK$3="４週",SUMIFS($AK$11:$AK$30,$B$11:$B$30,O46)/4/$AH$5,IF($AK$3="歴月",SUMIFS($AK$11:$AK$30,$B$11:$B$30,O46)/$AL$5,"記載する期間を選択してください"))</f>
        <v>0</v>
      </c>
      <c r="P50" s="107"/>
      <c r="Q50" s="107"/>
      <c r="R50" s="107"/>
      <c r="S50" s="107"/>
      <c r="T50" s="108"/>
      <c r="U50" s="106">
        <f>IF($AK$3="４週",SUMIFS($AK$11:$AK$30,$B$11:$B$30,U46)/4/$AH$5,IF($AK$3="歴月",SUMIFS($AK$11:$AK$30,$B$11:$B$30,U46)/$AL$5,"記載する期間を選択してください"))</f>
        <v>0</v>
      </c>
      <c r="V50" s="107"/>
      <c r="W50" s="107"/>
      <c r="X50" s="107"/>
      <c r="Y50" s="107"/>
      <c r="Z50" s="108"/>
      <c r="AA50" s="106">
        <f>IF($AK$3="４週",SUMIFS($AK$11:$AK$30,$B$11:$B$30,AA46)/4/$AH$5,IF($AK$3="歴月",SUMIFS($AK$11:$AK$30,$B$11:$B$30,AA46)/$AL$5,"記載する期間を選択してください"))</f>
        <v>0</v>
      </c>
      <c r="AB50" s="107"/>
      <c r="AC50" s="107"/>
      <c r="AD50" s="107"/>
      <c r="AE50" s="107"/>
      <c r="AF50" s="108"/>
      <c r="AG50" s="106">
        <f>IF($AK$3="４週",SUMIFS($AK$11:$AK$30,$B$11:$B$30,AG46)/4/$AH$5,IF($AK$3="歴月",SUMIFS($AK$11:$AK$30,$B$11:$B$30,AG46)/$AL$5,"記載する期間を選択してください"))</f>
        <v>0</v>
      </c>
      <c r="AH50" s="107"/>
      <c r="AI50" s="107"/>
      <c r="AJ50" s="107"/>
      <c r="AK50" s="108"/>
      <c r="AL50" s="106">
        <f>IF($AK$3="４週",SUMIFS($AK$11:$AK$30,$B$11:$B$30,AL46)/4/$AH$5,IF($AK$3="歴月",SUMIFS($AK$11:$AK$30,$B$11:$B$30,AL46)/$AL$5,"記載する期間を選択してください"))</f>
        <v>0</v>
      </c>
      <c r="AM50" s="108"/>
      <c r="AN50" s="12"/>
    </row>
    <row r="51" spans="1:40" ht="5.0999999999999996" customHeight="1" x14ac:dyDescent="0.15">
      <c r="A51" s="12"/>
      <c r="B51" s="7"/>
      <c r="C51" s="50">
        <v>2</v>
      </c>
      <c r="D51" s="50"/>
      <c r="E51" s="50">
        <v>3</v>
      </c>
      <c r="F51" s="50"/>
      <c r="G51" s="50"/>
      <c r="H51" s="50"/>
      <c r="I51" s="50">
        <v>4</v>
      </c>
      <c r="J51" s="50"/>
      <c r="K51" s="50"/>
      <c r="L51" s="50"/>
      <c r="M51" s="50"/>
      <c r="N51" s="50"/>
      <c r="O51" s="50">
        <v>5</v>
      </c>
      <c r="P51" s="50"/>
      <c r="Q51" s="50"/>
      <c r="R51" s="50"/>
      <c r="S51" s="50"/>
      <c r="T51" s="50"/>
      <c r="U51" s="50">
        <v>6</v>
      </c>
      <c r="V51" s="50"/>
      <c r="W51" s="50"/>
      <c r="X51" s="50"/>
      <c r="Y51" s="50"/>
      <c r="Z51" s="50"/>
      <c r="AA51" s="50">
        <v>7</v>
      </c>
      <c r="AB51" s="50"/>
      <c r="AC51" s="50"/>
      <c r="AD51" s="50"/>
      <c r="AE51" s="50"/>
      <c r="AF51" s="50"/>
      <c r="AG51" s="50">
        <v>8</v>
      </c>
      <c r="AH51" s="50"/>
      <c r="AI51" s="50"/>
      <c r="AJ51" s="50"/>
      <c r="AK51" s="50"/>
      <c r="AL51" s="50">
        <v>9</v>
      </c>
      <c r="AM51" s="51"/>
      <c r="AN51" s="12"/>
    </row>
    <row r="52" spans="1:40" ht="15" customHeight="1" x14ac:dyDescent="0.15">
      <c r="A52" s="8" t="s">
        <v>128</v>
      </c>
      <c r="B52" s="52"/>
      <c r="C52" s="53"/>
      <c r="D52" s="53"/>
      <c r="E52" s="53"/>
      <c r="F52" s="54"/>
      <c r="G52" s="53"/>
      <c r="H52" s="50"/>
      <c r="I52" s="50"/>
      <c r="J52" s="50"/>
      <c r="K52" s="50"/>
      <c r="L52" s="50"/>
      <c r="M52" s="50"/>
      <c r="N52" s="50"/>
      <c r="O52" s="50"/>
      <c r="P52" s="50"/>
      <c r="Q52" s="50"/>
      <c r="R52" s="50">
        <v>6</v>
      </c>
      <c r="S52" s="50"/>
      <c r="T52" s="50"/>
      <c r="U52" s="50"/>
      <c r="V52" s="50"/>
      <c r="W52" s="50"/>
      <c r="X52" s="50">
        <v>7</v>
      </c>
      <c r="Y52" s="50"/>
      <c r="Z52" s="50"/>
      <c r="AA52" s="50"/>
      <c r="AB52" s="50"/>
      <c r="AC52" s="50"/>
      <c r="AD52" s="50">
        <v>8</v>
      </c>
      <c r="AE52" s="50"/>
      <c r="AF52" s="50"/>
      <c r="AG52" s="55"/>
      <c r="AH52" s="55"/>
      <c r="AI52" s="55"/>
      <c r="AJ52" s="55">
        <v>9</v>
      </c>
      <c r="AK52" s="56"/>
      <c r="AL52" s="56"/>
      <c r="AM52" s="12"/>
    </row>
    <row r="53" spans="1:40" s="8" customFormat="1" ht="15" customHeight="1" x14ac:dyDescent="0.15">
      <c r="A53" s="8" t="s">
        <v>129</v>
      </c>
      <c r="B53" s="44"/>
      <c r="C53" s="44"/>
      <c r="D53" s="44"/>
      <c r="E53" s="44"/>
      <c r="F53" s="44"/>
      <c r="G53" s="44"/>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40" s="8" customFormat="1" ht="15" customHeight="1" x14ac:dyDescent="0.15">
      <c r="A54" s="8" t="s">
        <v>130</v>
      </c>
      <c r="B54" s="44"/>
      <c r="C54" s="44"/>
      <c r="D54" s="44"/>
      <c r="E54" s="44"/>
      <c r="F54" s="44"/>
      <c r="G54" s="44"/>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40" s="8" customFormat="1" ht="15" customHeight="1" x14ac:dyDescent="0.15">
      <c r="A55" s="8" t="s">
        <v>131</v>
      </c>
      <c r="B55" s="44"/>
      <c r="C55" s="44"/>
      <c r="D55" s="44"/>
      <c r="E55" s="44"/>
      <c r="F55" s="44"/>
      <c r="G55" s="44"/>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40" s="8" customFormat="1" ht="15" customHeight="1" x14ac:dyDescent="0.15">
      <c r="A56" s="8" t="s">
        <v>132</v>
      </c>
      <c r="B56" s="44"/>
      <c r="C56" s="44"/>
      <c r="D56" s="44"/>
      <c r="E56" s="44"/>
      <c r="F56" s="44"/>
      <c r="G56" s="44"/>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40" ht="15" customHeight="1" x14ac:dyDescent="0.15">
      <c r="A57" s="8" t="s">
        <v>133</v>
      </c>
      <c r="B57" s="57"/>
      <c r="C57" s="8"/>
      <c r="D57" s="8"/>
      <c r="E57" s="8"/>
      <c r="F57" s="8"/>
      <c r="G57" s="8"/>
    </row>
    <row r="58" spans="1:40" ht="15" customHeight="1" x14ac:dyDescent="0.15">
      <c r="A58" s="8" t="s">
        <v>134</v>
      </c>
      <c r="B58" s="57"/>
      <c r="C58" s="8"/>
      <c r="D58" s="8"/>
      <c r="E58" s="8"/>
      <c r="F58" s="8"/>
      <c r="G58" s="8"/>
    </row>
    <row r="59" spans="1:40" ht="15" customHeight="1" x14ac:dyDescent="0.15">
      <c r="A59" s="8"/>
      <c r="B59" s="48" t="s">
        <v>135</v>
      </c>
      <c r="C59" s="75" t="s">
        <v>136</v>
      </c>
      <c r="D59" s="75"/>
      <c r="E59" s="75"/>
      <c r="F59" s="8"/>
      <c r="G59" s="8"/>
    </row>
    <row r="60" spans="1:40" ht="15" customHeight="1" x14ac:dyDescent="0.15">
      <c r="A60" s="8"/>
      <c r="B60" s="58" t="s">
        <v>97</v>
      </c>
      <c r="C60" s="95" t="s">
        <v>137</v>
      </c>
      <c r="D60" s="95"/>
      <c r="E60" s="95"/>
      <c r="F60" s="8"/>
      <c r="G60" s="8"/>
    </row>
    <row r="61" spans="1:40" ht="15" customHeight="1" x14ac:dyDescent="0.15">
      <c r="A61" s="8"/>
      <c r="B61" s="58" t="s">
        <v>99</v>
      </c>
      <c r="C61" s="95" t="s">
        <v>138</v>
      </c>
      <c r="D61" s="95"/>
      <c r="E61" s="95"/>
      <c r="F61" s="8"/>
      <c r="G61" s="8"/>
    </row>
    <row r="62" spans="1:40" ht="15" customHeight="1" x14ac:dyDescent="0.15">
      <c r="A62" s="8"/>
      <c r="B62" s="58" t="s">
        <v>101</v>
      </c>
      <c r="C62" s="95" t="s">
        <v>139</v>
      </c>
      <c r="D62" s="95"/>
      <c r="E62" s="95"/>
      <c r="F62" s="8"/>
      <c r="G62" s="8"/>
    </row>
    <row r="63" spans="1:40" ht="15" customHeight="1" x14ac:dyDescent="0.15">
      <c r="A63" s="8"/>
      <c r="B63" s="58" t="s">
        <v>103</v>
      </c>
      <c r="C63" s="95" t="s">
        <v>140</v>
      </c>
      <c r="D63" s="95"/>
      <c r="E63" s="95"/>
      <c r="F63" s="8"/>
      <c r="G63" s="8"/>
    </row>
    <row r="64" spans="1:40" ht="15" customHeight="1" x14ac:dyDescent="0.15">
      <c r="A64" s="8"/>
      <c r="B64" s="8" t="s">
        <v>141</v>
      </c>
      <c r="C64" s="8"/>
      <c r="D64" s="8"/>
      <c r="E64" s="8"/>
      <c r="F64" s="8"/>
      <c r="G64" s="8"/>
    </row>
    <row r="65" spans="1:7" ht="15" customHeight="1" x14ac:dyDescent="0.15">
      <c r="A65" s="8"/>
      <c r="B65" s="8" t="s">
        <v>142</v>
      </c>
      <c r="C65" s="8"/>
      <c r="D65" s="8"/>
      <c r="E65" s="8"/>
      <c r="F65" s="8"/>
      <c r="G65" s="8"/>
    </row>
    <row r="66" spans="1:7" ht="15" customHeight="1" x14ac:dyDescent="0.15">
      <c r="A66" s="8"/>
      <c r="B66" s="8" t="s">
        <v>143</v>
      </c>
      <c r="C66" s="8"/>
      <c r="D66" s="8"/>
      <c r="E66" s="8"/>
      <c r="F66" s="8"/>
      <c r="G66" s="8"/>
    </row>
    <row r="67" spans="1:7" ht="15" customHeight="1" x14ac:dyDescent="0.15">
      <c r="A67" s="8" t="s">
        <v>144</v>
      </c>
      <c r="B67" s="57"/>
      <c r="C67" s="8"/>
      <c r="D67" s="8"/>
      <c r="E67" s="8"/>
      <c r="F67" s="8"/>
      <c r="G67" s="8"/>
    </row>
    <row r="68" spans="1:7" ht="15" customHeight="1" x14ac:dyDescent="0.15">
      <c r="A68" s="8" t="s">
        <v>162</v>
      </c>
      <c r="B68" s="57"/>
      <c r="C68" s="8"/>
      <c r="D68" s="8"/>
      <c r="E68" s="8"/>
      <c r="F68" s="8"/>
      <c r="G68" s="8"/>
    </row>
    <row r="69" spans="1:7" ht="15" customHeight="1" x14ac:dyDescent="0.15">
      <c r="A69" s="8" t="s">
        <v>146</v>
      </c>
      <c r="B69" s="57"/>
      <c r="C69" s="8"/>
      <c r="D69" s="8"/>
      <c r="E69" s="8"/>
      <c r="F69" s="8"/>
      <c r="G69" s="8"/>
    </row>
    <row r="70" spans="1:7" ht="15" customHeight="1" x14ac:dyDescent="0.15">
      <c r="A70" s="8" t="s">
        <v>147</v>
      </c>
      <c r="B70" s="57"/>
      <c r="C70" s="8"/>
      <c r="D70" s="8"/>
      <c r="E70" s="8"/>
      <c r="F70" s="8"/>
      <c r="G70" s="8"/>
    </row>
    <row r="71" spans="1:7" ht="15" customHeight="1" x14ac:dyDescent="0.15">
      <c r="A71" s="8" t="s">
        <v>148</v>
      </c>
      <c r="B71" s="57"/>
      <c r="C71" s="8"/>
      <c r="D71" s="8"/>
      <c r="E71" s="8"/>
      <c r="F71" s="8"/>
      <c r="G71" s="8"/>
    </row>
    <row r="72" spans="1:7" ht="15" customHeight="1" x14ac:dyDescent="0.15">
      <c r="A72" s="8" t="s">
        <v>149</v>
      </c>
      <c r="B72" s="57"/>
      <c r="C72" s="8"/>
      <c r="D72" s="8"/>
      <c r="E72" s="8"/>
      <c r="F72" s="8"/>
      <c r="G72" s="8"/>
    </row>
    <row r="73" spans="1:7" ht="15" customHeight="1" x14ac:dyDescent="0.15">
      <c r="A73" s="8"/>
      <c r="B73" s="8" t="s">
        <v>150</v>
      </c>
      <c r="C73" s="8"/>
      <c r="D73" s="8"/>
      <c r="E73" s="8"/>
      <c r="F73" s="8"/>
      <c r="G73" s="8"/>
    </row>
    <row r="74" spans="1:7" ht="15" customHeight="1" x14ac:dyDescent="0.15">
      <c r="A74" s="8"/>
      <c r="B74" s="8" t="s">
        <v>151</v>
      </c>
      <c r="C74" s="8"/>
      <c r="D74" s="8"/>
      <c r="E74" s="8"/>
      <c r="F74" s="8"/>
      <c r="G74" s="8"/>
    </row>
    <row r="75" spans="1:7" ht="15" customHeight="1" x14ac:dyDescent="0.15">
      <c r="A75" s="8" t="s">
        <v>152</v>
      </c>
      <c r="B75" s="57"/>
      <c r="C75" s="8"/>
      <c r="D75" s="8"/>
      <c r="E75" s="8"/>
      <c r="F75" s="8"/>
      <c r="G75" s="8"/>
    </row>
    <row r="76" spans="1:7" ht="15" customHeight="1" x14ac:dyDescent="0.15">
      <c r="A76" s="8" t="s">
        <v>153</v>
      </c>
      <c r="B76" s="57"/>
      <c r="C76" s="8"/>
      <c r="D76" s="8"/>
      <c r="E76" s="8"/>
      <c r="F76" s="8"/>
      <c r="G76" s="8"/>
    </row>
    <row r="77" spans="1:7" ht="15" customHeight="1" x14ac:dyDescent="0.15">
      <c r="A77" s="8" t="s">
        <v>154</v>
      </c>
      <c r="B77" s="57"/>
      <c r="C77" s="8"/>
      <c r="D77" s="8"/>
      <c r="E77" s="8"/>
      <c r="F77" s="8"/>
      <c r="G77" s="8"/>
    </row>
    <row r="78" spans="1:7" ht="15" customHeight="1" x14ac:dyDescent="0.15">
      <c r="A78" s="8" t="s">
        <v>155</v>
      </c>
      <c r="B78" s="57"/>
      <c r="C78" s="8"/>
      <c r="D78" s="8"/>
      <c r="E78" s="8"/>
      <c r="F78" s="8"/>
      <c r="G78" s="8"/>
    </row>
    <row r="79" spans="1:7" ht="15" customHeight="1" x14ac:dyDescent="0.15">
      <c r="A79" s="8" t="s">
        <v>156</v>
      </c>
      <c r="B79" s="57"/>
      <c r="C79" s="8"/>
      <c r="D79" s="8"/>
      <c r="E79" s="8"/>
      <c r="F79" s="8"/>
      <c r="G79" s="8"/>
    </row>
    <row r="80" spans="1:7" ht="15" customHeight="1" x14ac:dyDescent="0.15">
      <c r="A80" s="8" t="s">
        <v>157</v>
      </c>
      <c r="B80" s="57"/>
      <c r="C80" s="8"/>
      <c r="D80" s="8"/>
      <c r="E80" s="8"/>
      <c r="F80" s="8"/>
      <c r="G80" s="8"/>
    </row>
    <row r="81" spans="1:7" ht="15" customHeight="1" x14ac:dyDescent="0.15">
      <c r="A81" s="8" t="s">
        <v>158</v>
      </c>
      <c r="B81" s="57"/>
      <c r="C81" s="8"/>
      <c r="D81" s="8"/>
      <c r="E81" s="8"/>
      <c r="F81" s="8"/>
      <c r="G81" s="8"/>
    </row>
    <row r="82" spans="1:7" ht="15" customHeight="1" x14ac:dyDescent="0.15">
      <c r="A82" s="8" t="s">
        <v>159</v>
      </c>
      <c r="B82" s="57"/>
      <c r="C82" s="8"/>
      <c r="D82" s="8"/>
      <c r="E82" s="8"/>
      <c r="F82" s="8"/>
      <c r="G82" s="8"/>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
  <dataValidations count="7">
    <dataValidation allowBlank="1" showInputMessage="1" sqref="B11:B12" xr:uid="{5576DA8E-89F7-44D0-A16F-21D760A82168}"/>
    <dataValidation type="list" allowBlank="1" showInputMessage="1" sqref="B13:B30" xr:uid="{37BAAC10-8C0F-43A0-ABCE-7E4C69A52CE8}">
      <formula1>INDIRECT($AK$1)</formula1>
    </dataValidation>
    <dataValidation type="list" allowBlank="1" showInputMessage="1" showErrorMessage="1" sqref="AK3:AN3" xr:uid="{B280BB6A-C9B7-4096-936E-A73A32A0C464}">
      <formula1>"４週,歴月"</formula1>
    </dataValidation>
    <dataValidation type="list" allowBlank="1" showInputMessage="1" showErrorMessage="1" sqref="AK4:AN4" xr:uid="{4AB8FE55-74ED-46F1-8C45-3A84FA24519C}">
      <formula1>"予定,実績"</formula1>
    </dataValidation>
    <dataValidation type="whole" operator="greaterThanOrEqual" allowBlank="1" showInputMessage="1" showErrorMessage="1" sqref="I38:I39 D38:F39 AG38:AG39 O38:O39 AD38:AD39 AA38:AA39 X38:X39 U38:U39 R38:R39 L38:L39" xr:uid="{4D82BFBB-C4FC-430E-BB8D-3FE218AB233E}">
      <formula1>0</formula1>
    </dataValidation>
    <dataValidation operator="greaterThanOrEqual" allowBlank="1" showInputMessage="1" showErrorMessage="1" sqref="I44 AJ38:AJ39 AL38 L40 L44 I40" xr:uid="{C82604A1-F2B0-4D58-B551-CDBF7FDCF40C}"/>
    <dataValidation type="list" allowBlank="1" showInputMessage="1" showErrorMessage="1" sqref="C11:C30" xr:uid="{E52EB719-677D-4003-A29F-2DB2147F32E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Height="2" orientation="landscape" r:id="rId1"/>
  <headerFooter alignWithMargins="0">
    <oddHeader>&amp;L&amp;"ＭＳ ゴシック,標準"&amp;10（参考様式）</oddHeader>
  </headerFooter>
  <rowBreaks count="1" manualBreakCount="1">
    <brk id="51" max="39"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地域区分</vt:lpstr>
      <vt:lpstr>勤務形態一覧表（共同生活援助・介護サービス包括型）</vt:lpstr>
      <vt:lpstr>勤務形態一覧表（共同生活援助・日中サービス支援型</vt:lpstr>
      <vt:lpstr>勤務形態一覧表（短期入所・併設型）</vt:lpstr>
      <vt:lpstr>勤務形態一覧表（短期入所・空床利用型）</vt:lpstr>
      <vt:lpstr>勤務形態一覧表（自立生活援助）</vt:lpstr>
      <vt:lpstr>'勤務形態一覧表（共同生活援助・介護サービス包括型）'!Print_Area</vt:lpstr>
      <vt:lpstr>'勤務形態一覧表（共同生活援助・日中サービス支援型'!Print_Area</vt:lpstr>
      <vt:lpstr>'勤務形態一覧表（自立生活援助）'!Print_Area</vt:lpstr>
      <vt:lpstr>'勤務形態一覧表（短期入所・空床利用型）'!Print_Area</vt:lpstr>
      <vt:lpstr>'勤務形態一覧表（短期入所・併設型）'!Print_Area</vt:lpstr>
      <vt:lpstr>地域区分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2011-03-28T05:09:45Z</dcterms:created>
  <dcterms:modified xsi:type="dcterms:W3CDTF">2026-04-15T12:13:01Z</dcterms:modified>
  <cp:category/>
</cp:coreProperties>
</file>