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filterPrivacy="1" codeName="ThisWorkbook" defaultThemeVersion="166925"/>
  <xr:revisionPtr revIDLastSave="0" documentId="13_ncr:1_{DB700FEF-50A3-4FB2-8AED-4FE6C102D41F}" xr6:coauthVersionLast="36" xr6:coauthVersionMax="47" xr10:uidLastSave="{00000000-0000-0000-0000-000000000000}"/>
  <bookViews>
    <workbookView xWindow="-120" yWindow="-120" windowWidth="29040" windowHeight="15720" tabRatio="796" firstSheet="1" activeTab="1" xr2:uid="{00000000-000D-0000-FFFF-FFFF00000000}"/>
  </bookViews>
  <sheets>
    <sheet name="付表３－２" sheetId="27" state="hidden" r:id="rId1"/>
    <sheet name="勤務形態一覧表（療養介護）" sheetId="93" r:id="rId2"/>
    <sheet name="勤務形態一覧表（生活介護）" sheetId="94" r:id="rId3"/>
    <sheet name="勤務形態一覧表（短期入所・単独型）" sheetId="128" r:id="rId4"/>
    <sheet name="勤務形態一覧表（機能訓練）" sheetId="95" r:id="rId5"/>
    <sheet name="勤務形態一覧表（生活訓練）" sheetId="96" r:id="rId6"/>
    <sheet name="勤務形態一覧表（就労選択支援）" sheetId="131" r:id="rId7"/>
    <sheet name="勤務形態一覧表（就労移行支援）" sheetId="132" r:id="rId8"/>
    <sheet name="勤務形態一覧表（認定指定就労移行支援）" sheetId="133" r:id="rId9"/>
    <sheet name="勤務形態一覧表（就労継続支援A型・B型）" sheetId="134" r:id="rId10"/>
    <sheet name="勤務形態一覧表（就労定着支援）" sheetId="136" r:id="rId11"/>
    <sheet name="勤務形態一覧表（障害者支援施設）" sheetId="107" r:id="rId12"/>
    <sheet name="選択肢" sheetId="90" r:id="rId13"/>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4">'勤務形態一覧表（機能訓練）'!$A$1:$AN$82</definedName>
    <definedName name="_xlnm.Print_Area" localSheetId="7">'勤務形態一覧表（就労移行支援）'!$A$1:$AN$84</definedName>
    <definedName name="_xlnm.Print_Area" localSheetId="9">'勤務形態一覧表（就労継続支援A型・B型）'!$A$1:$AN$87</definedName>
    <definedName name="_xlnm.Print_Area" localSheetId="6">'勤務形態一覧表（就労選択支援）'!$A$1:$AN$82</definedName>
    <definedName name="_xlnm.Print_Area" localSheetId="10">'勤務形態一覧表（就労定着支援）'!$A$1:$AN$82</definedName>
    <definedName name="_xlnm.Print_Area" localSheetId="11">'勤務形態一覧表（障害者支援施設）'!$A$1:$AN$99</definedName>
    <definedName name="_xlnm.Print_Area" localSheetId="2">'勤務形態一覧表（生活介護）'!$A$1:$AN$89</definedName>
    <definedName name="_xlnm.Print_Area" localSheetId="5">'勤務形態一覧表（生活訓練）'!$A$1:$AN$84</definedName>
    <definedName name="_xlnm.Print_Area" localSheetId="3">'勤務形態一覧表（短期入所・単独型）'!$A$1:$AN$66</definedName>
    <definedName name="_xlnm.Print_Area" localSheetId="8">'勤務形態一覧表（認定指定就労移行支援）'!$A$1:$AN$84</definedName>
    <definedName name="_xlnm.Print_Area" localSheetId="1">'勤務形態一覧表（療養介護）'!$A$1:$AN$81</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7" i="134" l="1"/>
  <c r="E47" i="134"/>
  <c r="D40" i="134" l="1"/>
  <c r="E40" i="134"/>
  <c r="AJ42" i="134"/>
  <c r="AL42" i="134" s="1"/>
  <c r="L40" i="134"/>
  <c r="O40" i="134"/>
  <c r="R40" i="134"/>
  <c r="U40" i="134"/>
  <c r="X40" i="134"/>
  <c r="AA40" i="134"/>
  <c r="AD40" i="134"/>
  <c r="AG40" i="134"/>
  <c r="I40" i="134"/>
  <c r="F40" i="134"/>
  <c r="AJ40" i="134" l="1"/>
  <c r="AL40" i="134" s="1"/>
  <c r="E68" i="107" l="1"/>
  <c r="E63" i="107" s="1"/>
  <c r="E67" i="107" s="1"/>
  <c r="C63" i="107"/>
  <c r="D66" i="107" s="1"/>
  <c r="AL57" i="107"/>
  <c r="AL61" i="107" s="1"/>
  <c r="AG57" i="107"/>
  <c r="AG61" i="107" s="1"/>
  <c r="AA57" i="107"/>
  <c r="AD60" i="107" s="1"/>
  <c r="U57" i="107"/>
  <c r="X60" i="107" s="1"/>
  <c r="O57" i="107"/>
  <c r="I57" i="107"/>
  <c r="I61" i="107" s="1"/>
  <c r="E57" i="107"/>
  <c r="F60" i="107" s="1"/>
  <c r="C57" i="107"/>
  <c r="D60" i="107" s="1"/>
  <c r="AG54" i="107"/>
  <c r="AA54" i="107"/>
  <c r="U54" i="107"/>
  <c r="O54" i="107"/>
  <c r="I54" i="107"/>
  <c r="AJ49" i="107"/>
  <c r="AJ48" i="107"/>
  <c r="AJ47" i="107"/>
  <c r="AJ46" i="107"/>
  <c r="AJ45" i="107"/>
  <c r="AJ44" i="107"/>
  <c r="AJ43" i="107"/>
  <c r="AJ42" i="107"/>
  <c r="AG41" i="107"/>
  <c r="AD41" i="107"/>
  <c r="AA41" i="107"/>
  <c r="X41" i="107"/>
  <c r="U41" i="107"/>
  <c r="R41" i="107"/>
  <c r="O41" i="107"/>
  <c r="L41" i="107"/>
  <c r="I41" i="107"/>
  <c r="F41" i="107"/>
  <c r="E41" i="107"/>
  <c r="D41" i="107"/>
  <c r="AJ31" i="107"/>
  <c r="AI31" i="107"/>
  <c r="AH31" i="107"/>
  <c r="AG31" i="107"/>
  <c r="AF31" i="107"/>
  <c r="AE31" i="107"/>
  <c r="AD31" i="107"/>
  <c r="AC31" i="107"/>
  <c r="AB31" i="107"/>
  <c r="AA31" i="107"/>
  <c r="Z31" i="107"/>
  <c r="Y31" i="107"/>
  <c r="X31" i="107"/>
  <c r="W31" i="107"/>
  <c r="V31" i="107"/>
  <c r="U31" i="107"/>
  <c r="T31" i="107"/>
  <c r="S31" i="107"/>
  <c r="R31" i="107"/>
  <c r="Q31" i="107"/>
  <c r="P31" i="107"/>
  <c r="O31" i="107"/>
  <c r="N31" i="107"/>
  <c r="M31" i="107"/>
  <c r="L31" i="107"/>
  <c r="K31" i="107"/>
  <c r="J31" i="107"/>
  <c r="I31" i="107"/>
  <c r="H31" i="107"/>
  <c r="G31" i="107"/>
  <c r="F31" i="107"/>
  <c r="AK30" i="107"/>
  <c r="AL30" i="107" s="1"/>
  <c r="AL29" i="107"/>
  <c r="AK29" i="107"/>
  <c r="AK28" i="107"/>
  <c r="AL28" i="107" s="1"/>
  <c r="AK27" i="107"/>
  <c r="AL27" i="107" s="1"/>
  <c r="AK26" i="107"/>
  <c r="AL26" i="107" s="1"/>
  <c r="AL25" i="107"/>
  <c r="AK25" i="107"/>
  <c r="AK24" i="107"/>
  <c r="AL24" i="107" s="1"/>
  <c r="AK23" i="107"/>
  <c r="AL23" i="107" s="1"/>
  <c r="AK22" i="107"/>
  <c r="AL22" i="107" s="1"/>
  <c r="AL21" i="107"/>
  <c r="AK21" i="107"/>
  <c r="AK20" i="107"/>
  <c r="AL20" i="107" s="1"/>
  <c r="AK19" i="107"/>
  <c r="AL19" i="107" s="1"/>
  <c r="AK18" i="107"/>
  <c r="AL18" i="107" s="1"/>
  <c r="AL17" i="107"/>
  <c r="AK17" i="107"/>
  <c r="AK16" i="107"/>
  <c r="AL16" i="107" s="1"/>
  <c r="AK15" i="107"/>
  <c r="AL15" i="107" s="1"/>
  <c r="AK14" i="107"/>
  <c r="AL14" i="107" s="1"/>
  <c r="AL13" i="107"/>
  <c r="AK13" i="107"/>
  <c r="AK12" i="107"/>
  <c r="AL12" i="107" s="1"/>
  <c r="AK11" i="107"/>
  <c r="AL11" i="107" s="1"/>
  <c r="AG10" i="107"/>
  <c r="AF10" i="107"/>
  <c r="AE10" i="107"/>
  <c r="AD10" i="107"/>
  <c r="AC10" i="107"/>
  <c r="AB10" i="107"/>
  <c r="AA10" i="107"/>
  <c r="Z10" i="107"/>
  <c r="Y10" i="107"/>
  <c r="X10" i="107"/>
  <c r="W10" i="107"/>
  <c r="V10" i="107"/>
  <c r="U10" i="107"/>
  <c r="T10" i="107"/>
  <c r="S10" i="107"/>
  <c r="R10" i="107"/>
  <c r="Q10" i="107"/>
  <c r="P10" i="107"/>
  <c r="O10" i="107"/>
  <c r="N10" i="107"/>
  <c r="M10" i="107"/>
  <c r="L10" i="107"/>
  <c r="K10" i="107"/>
  <c r="J10" i="107"/>
  <c r="I10" i="107"/>
  <c r="H10" i="107"/>
  <c r="G10" i="107"/>
  <c r="F10" i="107"/>
  <c r="AI10" i="107" s="1"/>
  <c r="AG9" i="107"/>
  <c r="AF9" i="107"/>
  <c r="AE9" i="107"/>
  <c r="AD9" i="107"/>
  <c r="AC9" i="107"/>
  <c r="AB9" i="107"/>
  <c r="AA9" i="107"/>
  <c r="Z9" i="107"/>
  <c r="Y9" i="107"/>
  <c r="X9" i="107"/>
  <c r="W9" i="107"/>
  <c r="V9" i="107"/>
  <c r="U9" i="107"/>
  <c r="T9" i="107"/>
  <c r="S9" i="107"/>
  <c r="R9" i="107"/>
  <c r="Q9" i="107"/>
  <c r="P9" i="107"/>
  <c r="O9" i="107"/>
  <c r="N9" i="107"/>
  <c r="M9" i="107"/>
  <c r="L9" i="107"/>
  <c r="K9" i="107"/>
  <c r="J9" i="107"/>
  <c r="I9" i="107"/>
  <c r="H9" i="107"/>
  <c r="G9" i="107"/>
  <c r="F9" i="107"/>
  <c r="AH9" i="107" s="1"/>
  <c r="AL50" i="136"/>
  <c r="AG50" i="136"/>
  <c r="AA50" i="136"/>
  <c r="U50" i="136"/>
  <c r="O50" i="136"/>
  <c r="I50" i="136"/>
  <c r="E50" i="136"/>
  <c r="AM49" i="136"/>
  <c r="AL49" i="136"/>
  <c r="AJ49" i="136"/>
  <c r="AG49" i="136"/>
  <c r="AD49" i="136"/>
  <c r="AA49" i="136"/>
  <c r="X49" i="136"/>
  <c r="U49" i="136"/>
  <c r="R49" i="136"/>
  <c r="O49" i="136"/>
  <c r="L49" i="136"/>
  <c r="I49" i="136"/>
  <c r="F49" i="136"/>
  <c r="E49" i="136"/>
  <c r="D49" i="136"/>
  <c r="C49" i="136"/>
  <c r="AM48" i="136"/>
  <c r="AL48" i="136"/>
  <c r="AJ48" i="136"/>
  <c r="AG48" i="136"/>
  <c r="AD48" i="136"/>
  <c r="AA48" i="136"/>
  <c r="X48" i="136"/>
  <c r="U48" i="136"/>
  <c r="R48" i="136"/>
  <c r="O48" i="136"/>
  <c r="L48" i="136"/>
  <c r="I48" i="136"/>
  <c r="F48" i="136"/>
  <c r="E48" i="136"/>
  <c r="D48" i="136"/>
  <c r="C48" i="136"/>
  <c r="E43" i="136"/>
  <c r="C43" i="136"/>
  <c r="AJ39" i="136"/>
  <c r="AL38" i="136"/>
  <c r="AJ38" i="136"/>
  <c r="AJ31" i="136"/>
  <c r="AI31" i="136"/>
  <c r="AH31" i="136"/>
  <c r="AG31" i="136"/>
  <c r="AF31" i="136"/>
  <c r="AE31" i="136"/>
  <c r="AD31" i="136"/>
  <c r="AC31" i="136"/>
  <c r="AB31" i="136"/>
  <c r="AA31" i="136"/>
  <c r="Z31" i="136"/>
  <c r="Y31" i="136"/>
  <c r="X31" i="136"/>
  <c r="W31" i="136"/>
  <c r="V31" i="136"/>
  <c r="U31" i="136"/>
  <c r="T31" i="136"/>
  <c r="S31" i="136"/>
  <c r="R31" i="136"/>
  <c r="Q31" i="136"/>
  <c r="P31" i="136"/>
  <c r="O31" i="136"/>
  <c r="N31" i="136"/>
  <c r="M31" i="136"/>
  <c r="L31" i="136"/>
  <c r="K31" i="136"/>
  <c r="J31" i="136"/>
  <c r="I31" i="136"/>
  <c r="H31" i="136"/>
  <c r="G31" i="136"/>
  <c r="F31" i="136"/>
  <c r="AK31" i="136" s="1"/>
  <c r="AL31" i="136" s="1"/>
  <c r="AL30" i="136"/>
  <c r="AK30" i="136"/>
  <c r="AL29" i="136"/>
  <c r="AK29" i="136"/>
  <c r="AL28" i="136"/>
  <c r="AK28" i="136"/>
  <c r="AL27" i="136"/>
  <c r="AK27" i="136"/>
  <c r="AL26" i="136"/>
  <c r="AK26" i="136"/>
  <c r="AL25" i="136"/>
  <c r="AK25" i="136"/>
  <c r="AL24" i="136"/>
  <c r="AK24" i="136"/>
  <c r="AL23" i="136"/>
  <c r="AK23" i="136"/>
  <c r="AL22" i="136"/>
  <c r="AK22" i="136"/>
  <c r="AL21" i="136"/>
  <c r="AK21" i="136"/>
  <c r="AL20" i="136"/>
  <c r="AK20" i="136"/>
  <c r="AL19" i="136"/>
  <c r="AK19" i="136"/>
  <c r="AL18" i="136"/>
  <c r="AK18" i="136"/>
  <c r="AL17" i="136"/>
  <c r="AK17" i="136"/>
  <c r="AL16" i="136"/>
  <c r="AK16" i="136"/>
  <c r="AL15" i="136"/>
  <c r="AK15" i="136"/>
  <c r="AL14" i="136"/>
  <c r="AK14" i="136"/>
  <c r="AL13" i="136"/>
  <c r="AK13" i="136"/>
  <c r="AL12" i="136"/>
  <c r="AK12" i="136"/>
  <c r="AK11" i="136"/>
  <c r="AL11" i="136" s="1"/>
  <c r="AJ10" i="136"/>
  <c r="AI10" i="136"/>
  <c r="AH10" i="136"/>
  <c r="AG10" i="136"/>
  <c r="AF10" i="136"/>
  <c r="AE10" i="136"/>
  <c r="AD10" i="136"/>
  <c r="AC10" i="136"/>
  <c r="AB10" i="136"/>
  <c r="AA10" i="136"/>
  <c r="Z10" i="136"/>
  <c r="Y10" i="136"/>
  <c r="X10" i="136"/>
  <c r="W10" i="136"/>
  <c r="V10" i="136"/>
  <c r="U10" i="136"/>
  <c r="T10" i="136"/>
  <c r="S10" i="136"/>
  <c r="R10" i="136"/>
  <c r="Q10" i="136"/>
  <c r="P10" i="136"/>
  <c r="O10" i="136"/>
  <c r="N10" i="136"/>
  <c r="M10" i="136"/>
  <c r="L10" i="136"/>
  <c r="K10" i="136"/>
  <c r="J10" i="136"/>
  <c r="I10" i="136"/>
  <c r="H10" i="136"/>
  <c r="G10" i="136"/>
  <c r="F10" i="136"/>
  <c r="AJ9" i="136"/>
  <c r="AI9" i="136"/>
  <c r="AH9" i="136"/>
  <c r="AG9" i="136"/>
  <c r="AF9" i="136"/>
  <c r="AE9" i="136"/>
  <c r="AD9" i="136"/>
  <c r="AC9" i="136"/>
  <c r="AB9" i="136"/>
  <c r="AA9" i="136"/>
  <c r="Z9" i="136"/>
  <c r="Y9" i="136"/>
  <c r="X9" i="136"/>
  <c r="W9" i="136"/>
  <c r="V9" i="136"/>
  <c r="U9" i="136"/>
  <c r="T9" i="136"/>
  <c r="S9" i="136"/>
  <c r="R9" i="136"/>
  <c r="Q9" i="136"/>
  <c r="P9" i="136"/>
  <c r="O9" i="136"/>
  <c r="N9" i="136"/>
  <c r="M9" i="136"/>
  <c r="L9" i="136"/>
  <c r="K9" i="136"/>
  <c r="J9" i="136"/>
  <c r="I9" i="136"/>
  <c r="H9" i="136"/>
  <c r="G9" i="136"/>
  <c r="F9" i="136"/>
  <c r="AL54" i="134"/>
  <c r="AG54" i="134"/>
  <c r="AA54" i="134"/>
  <c r="U54" i="134"/>
  <c r="O54" i="134"/>
  <c r="I54" i="134"/>
  <c r="E54" i="134"/>
  <c r="C54" i="134"/>
  <c r="AM53" i="134"/>
  <c r="AL53" i="134"/>
  <c r="AJ53" i="134"/>
  <c r="AG53" i="134"/>
  <c r="AD53" i="134"/>
  <c r="AA53" i="134"/>
  <c r="X53" i="134"/>
  <c r="U53" i="134"/>
  <c r="R53" i="134"/>
  <c r="O53" i="134"/>
  <c r="L53" i="134"/>
  <c r="I53" i="134"/>
  <c r="F53" i="134"/>
  <c r="E53" i="134"/>
  <c r="D53" i="134"/>
  <c r="C53" i="134"/>
  <c r="AM52" i="134"/>
  <c r="AL52" i="134"/>
  <c r="AJ52" i="134"/>
  <c r="AG52" i="134"/>
  <c r="AD52" i="134"/>
  <c r="AA52" i="134"/>
  <c r="X52" i="134"/>
  <c r="U52" i="134"/>
  <c r="R52" i="134"/>
  <c r="O52" i="134"/>
  <c r="L52" i="134"/>
  <c r="I52" i="134"/>
  <c r="F52" i="134"/>
  <c r="E52" i="134"/>
  <c r="D52" i="134"/>
  <c r="C52" i="134"/>
  <c r="AJ43" i="134"/>
  <c r="AJ41" i="134"/>
  <c r="AL32" i="134"/>
  <c r="AK32" i="134"/>
  <c r="AJ32" i="134"/>
  <c r="AI32" i="134"/>
  <c r="AH32" i="134"/>
  <c r="AG32" i="134"/>
  <c r="AF32" i="134"/>
  <c r="AE32" i="134"/>
  <c r="AD32" i="134"/>
  <c r="AC32" i="134"/>
  <c r="AB32" i="134"/>
  <c r="AA32" i="134"/>
  <c r="Z32" i="134"/>
  <c r="Y32" i="134"/>
  <c r="X32" i="134"/>
  <c r="W32" i="134"/>
  <c r="V32" i="134"/>
  <c r="U32" i="134"/>
  <c r="T32" i="134"/>
  <c r="S32" i="134"/>
  <c r="R32" i="134"/>
  <c r="Q32" i="134"/>
  <c r="P32" i="134"/>
  <c r="O32" i="134"/>
  <c r="N32" i="134"/>
  <c r="M32" i="134"/>
  <c r="L32" i="134"/>
  <c r="K32" i="134"/>
  <c r="J32" i="134"/>
  <c r="I32" i="134"/>
  <c r="H32" i="134"/>
  <c r="G32" i="134"/>
  <c r="F32" i="134"/>
  <c r="AL31" i="134"/>
  <c r="AK31" i="134"/>
  <c r="AL30" i="134"/>
  <c r="AK30" i="134"/>
  <c r="AL29" i="134"/>
  <c r="AK29" i="134"/>
  <c r="AL28" i="134"/>
  <c r="AK28" i="134"/>
  <c r="AL27" i="134"/>
  <c r="AK27" i="134"/>
  <c r="AL26" i="134"/>
  <c r="AK26" i="134"/>
  <c r="AL25" i="134"/>
  <c r="AK25" i="134"/>
  <c r="AL24" i="134"/>
  <c r="AK24" i="134"/>
  <c r="AL23" i="134"/>
  <c r="AK23" i="134"/>
  <c r="AL22" i="134"/>
  <c r="AK22" i="134"/>
  <c r="AL21" i="134"/>
  <c r="AK21" i="134"/>
  <c r="AL20" i="134"/>
  <c r="AK20" i="134"/>
  <c r="AL19" i="134"/>
  <c r="AK19" i="134"/>
  <c r="AL18" i="134"/>
  <c r="AK18" i="134"/>
  <c r="AL17" i="134"/>
  <c r="AK17" i="134"/>
  <c r="AL16" i="134"/>
  <c r="AK16" i="134"/>
  <c r="AL15" i="134"/>
  <c r="AK15" i="134"/>
  <c r="AL14" i="134"/>
  <c r="AK14" i="134"/>
  <c r="AL13" i="134"/>
  <c r="AK13" i="134"/>
  <c r="AL12" i="134"/>
  <c r="AK12" i="134"/>
  <c r="AJ11" i="134"/>
  <c r="AI11" i="134"/>
  <c r="AH11" i="134"/>
  <c r="AG11" i="134"/>
  <c r="AF11" i="134"/>
  <c r="AE11" i="134"/>
  <c r="AD11" i="134"/>
  <c r="AC11" i="134"/>
  <c r="AB11" i="134"/>
  <c r="AA11" i="134"/>
  <c r="Z11" i="134"/>
  <c r="Y11" i="134"/>
  <c r="X11" i="134"/>
  <c r="W11" i="134"/>
  <c r="V11" i="134"/>
  <c r="U11" i="134"/>
  <c r="T11" i="134"/>
  <c r="S11" i="134"/>
  <c r="R11" i="134"/>
  <c r="Q11" i="134"/>
  <c r="P11" i="134"/>
  <c r="O11" i="134"/>
  <c r="N11" i="134"/>
  <c r="M11" i="134"/>
  <c r="L11" i="134"/>
  <c r="K11" i="134"/>
  <c r="J11" i="134"/>
  <c r="I11" i="134"/>
  <c r="H11" i="134"/>
  <c r="G11" i="134"/>
  <c r="F11" i="134"/>
  <c r="AJ10" i="134"/>
  <c r="AI10" i="134"/>
  <c r="AH10" i="134"/>
  <c r="AG10" i="134"/>
  <c r="AF10" i="134"/>
  <c r="AE10" i="134"/>
  <c r="AD10" i="134"/>
  <c r="AC10" i="134"/>
  <c r="AB10" i="134"/>
  <c r="AA10" i="134"/>
  <c r="Z10" i="134"/>
  <c r="Y10" i="134"/>
  <c r="X10" i="134"/>
  <c r="W10" i="134"/>
  <c r="V10" i="134"/>
  <c r="U10" i="134"/>
  <c r="T10" i="134"/>
  <c r="S10" i="134"/>
  <c r="R10" i="134"/>
  <c r="Q10" i="134"/>
  <c r="P10" i="134"/>
  <c r="O10" i="134"/>
  <c r="N10" i="134"/>
  <c r="M10" i="134"/>
  <c r="L10" i="134"/>
  <c r="K10" i="134"/>
  <c r="J10" i="134"/>
  <c r="I10" i="134"/>
  <c r="H10" i="134"/>
  <c r="G10" i="134"/>
  <c r="F10" i="134"/>
  <c r="AL51" i="133"/>
  <c r="AG51" i="133"/>
  <c r="AA51" i="133"/>
  <c r="U51" i="133"/>
  <c r="O51" i="133"/>
  <c r="I51" i="133"/>
  <c r="E51" i="133"/>
  <c r="C51" i="133"/>
  <c r="AM50" i="133"/>
  <c r="AL50" i="133"/>
  <c r="AJ50" i="133"/>
  <c r="AG50" i="133"/>
  <c r="AD50" i="133"/>
  <c r="AA50" i="133"/>
  <c r="X50" i="133"/>
  <c r="U50" i="133"/>
  <c r="R50" i="133"/>
  <c r="O50" i="133"/>
  <c r="L50" i="133"/>
  <c r="I50" i="133"/>
  <c r="F50" i="133"/>
  <c r="E50" i="133"/>
  <c r="D50" i="133"/>
  <c r="C50" i="133"/>
  <c r="AM49" i="133"/>
  <c r="AL49" i="133"/>
  <c r="AJ49" i="133"/>
  <c r="AG49" i="133"/>
  <c r="AD49" i="133"/>
  <c r="AA49" i="133"/>
  <c r="X49" i="133"/>
  <c r="U49" i="133"/>
  <c r="R49" i="133"/>
  <c r="O49" i="133"/>
  <c r="L49" i="133"/>
  <c r="I49" i="133"/>
  <c r="F49" i="133"/>
  <c r="E49" i="133"/>
  <c r="D49" i="133"/>
  <c r="C49" i="133"/>
  <c r="E44" i="133"/>
  <c r="C44" i="133"/>
  <c r="AJ40" i="133"/>
  <c r="AL39" i="133"/>
  <c r="AJ39" i="133"/>
  <c r="AL32" i="133"/>
  <c r="AK32" i="133"/>
  <c r="AJ32" i="133"/>
  <c r="AI32" i="133"/>
  <c r="AH32" i="133"/>
  <c r="AG32" i="133"/>
  <c r="AF32" i="133"/>
  <c r="AE32" i="133"/>
  <c r="AD32" i="133"/>
  <c r="AC32" i="133"/>
  <c r="AB32" i="133"/>
  <c r="AA32" i="133"/>
  <c r="Z32" i="133"/>
  <c r="Y32" i="133"/>
  <c r="X32" i="133"/>
  <c r="W32" i="133"/>
  <c r="V32" i="133"/>
  <c r="U32" i="133"/>
  <c r="T32" i="133"/>
  <c r="S32" i="133"/>
  <c r="R32" i="133"/>
  <c r="Q32" i="133"/>
  <c r="P32" i="133"/>
  <c r="O32" i="133"/>
  <c r="N32" i="133"/>
  <c r="M32" i="133"/>
  <c r="L32" i="133"/>
  <c r="K32" i="133"/>
  <c r="J32" i="133"/>
  <c r="I32" i="133"/>
  <c r="H32" i="133"/>
  <c r="G32" i="133"/>
  <c r="F32" i="133"/>
  <c r="AL31" i="133"/>
  <c r="AK31" i="133"/>
  <c r="AL30" i="133"/>
  <c r="AK30" i="133"/>
  <c r="AL29" i="133"/>
  <c r="AK29" i="133"/>
  <c r="AL28" i="133"/>
  <c r="AK28" i="133"/>
  <c r="AL27" i="133"/>
  <c r="AK27" i="133"/>
  <c r="AL26" i="133"/>
  <c r="AK26" i="133"/>
  <c r="AL25" i="133"/>
  <c r="AK25" i="133"/>
  <c r="AL24" i="133"/>
  <c r="AK24" i="133"/>
  <c r="AL23" i="133"/>
  <c r="AK23" i="133"/>
  <c r="AL22" i="133"/>
  <c r="AK22" i="133"/>
  <c r="AL21" i="133"/>
  <c r="AK21" i="133"/>
  <c r="AL20" i="133"/>
  <c r="AK20" i="133"/>
  <c r="AL19" i="133"/>
  <c r="AK19" i="133"/>
  <c r="AL18" i="133"/>
  <c r="AK18" i="133"/>
  <c r="AL17" i="133"/>
  <c r="AK17" i="133"/>
  <c r="AL16" i="133"/>
  <c r="AK16" i="133"/>
  <c r="AL15" i="133"/>
  <c r="AK15" i="133"/>
  <c r="AL14" i="133"/>
  <c r="AK14" i="133"/>
  <c r="AL13" i="133"/>
  <c r="AK13" i="133"/>
  <c r="AL12" i="133"/>
  <c r="AK12" i="133"/>
  <c r="AJ11" i="133"/>
  <c r="AI11" i="133"/>
  <c r="AH11" i="133"/>
  <c r="AG11" i="133"/>
  <c r="AF11" i="133"/>
  <c r="AE11" i="133"/>
  <c r="AD11" i="133"/>
  <c r="AC11" i="133"/>
  <c r="AB11" i="133"/>
  <c r="AA11" i="133"/>
  <c r="Z11" i="133"/>
  <c r="Y11" i="133"/>
  <c r="X11" i="133"/>
  <c r="W11" i="133"/>
  <c r="V11" i="133"/>
  <c r="U11" i="133"/>
  <c r="T11" i="133"/>
  <c r="S11" i="133"/>
  <c r="R11" i="133"/>
  <c r="Q11" i="133"/>
  <c r="P11" i="133"/>
  <c r="O11" i="133"/>
  <c r="N11" i="133"/>
  <c r="M11" i="133"/>
  <c r="L11" i="133"/>
  <c r="K11" i="133"/>
  <c r="J11" i="133"/>
  <c r="I11" i="133"/>
  <c r="H11" i="133"/>
  <c r="G11" i="133"/>
  <c r="F11" i="133"/>
  <c r="AJ10" i="133"/>
  <c r="AI10" i="133"/>
  <c r="AH10" i="133"/>
  <c r="AG10" i="133"/>
  <c r="AF10" i="133"/>
  <c r="AE10" i="133"/>
  <c r="AD10" i="133"/>
  <c r="AC10" i="133"/>
  <c r="AB10" i="133"/>
  <c r="AA10" i="133"/>
  <c r="Z10" i="133"/>
  <c r="Y10" i="133"/>
  <c r="X10" i="133"/>
  <c r="W10" i="133"/>
  <c r="V10" i="133"/>
  <c r="U10" i="133"/>
  <c r="T10" i="133"/>
  <c r="S10" i="133"/>
  <c r="R10" i="133"/>
  <c r="Q10" i="133"/>
  <c r="P10" i="133"/>
  <c r="O10" i="133"/>
  <c r="N10" i="133"/>
  <c r="M10" i="133"/>
  <c r="L10" i="133"/>
  <c r="K10" i="133"/>
  <c r="J10" i="133"/>
  <c r="I10" i="133"/>
  <c r="H10" i="133"/>
  <c r="G10" i="133"/>
  <c r="F10" i="133"/>
  <c r="AL51" i="132"/>
  <c r="AG51" i="132"/>
  <c r="AA51" i="132"/>
  <c r="U51" i="132"/>
  <c r="O51" i="132"/>
  <c r="I51" i="132"/>
  <c r="E51" i="132"/>
  <c r="C51" i="132"/>
  <c r="AM50" i="132"/>
  <c r="AL50" i="132"/>
  <c r="AJ50" i="132"/>
  <c r="AG50" i="132"/>
  <c r="AD50" i="132"/>
  <c r="AA50" i="132"/>
  <c r="X50" i="132"/>
  <c r="U50" i="132"/>
  <c r="R50" i="132"/>
  <c r="O50" i="132"/>
  <c r="L50" i="132"/>
  <c r="I50" i="132"/>
  <c r="F50" i="132"/>
  <c r="E50" i="132"/>
  <c r="D50" i="132"/>
  <c r="C50" i="132"/>
  <c r="AM49" i="132"/>
  <c r="AL49" i="132"/>
  <c r="AJ49" i="132"/>
  <c r="AG49" i="132"/>
  <c r="AD49" i="132"/>
  <c r="AA49" i="132"/>
  <c r="X49" i="132"/>
  <c r="U49" i="132"/>
  <c r="R49" i="132"/>
  <c r="O49" i="132"/>
  <c r="L49" i="132"/>
  <c r="I49" i="132"/>
  <c r="F49" i="132"/>
  <c r="E49" i="132"/>
  <c r="D49" i="132"/>
  <c r="C49" i="132"/>
  <c r="I44" i="132"/>
  <c r="E44" i="132"/>
  <c r="C44" i="132"/>
  <c r="AJ40" i="132"/>
  <c r="AL39" i="132"/>
  <c r="AJ39" i="132"/>
  <c r="AL32" i="132"/>
  <c r="AK32" i="132"/>
  <c r="AJ32" i="132"/>
  <c r="AI32" i="132"/>
  <c r="AH32" i="132"/>
  <c r="AG32" i="132"/>
  <c r="AF32" i="132"/>
  <c r="AE32" i="132"/>
  <c r="AD32" i="132"/>
  <c r="AC32" i="132"/>
  <c r="AB32" i="132"/>
  <c r="AA32" i="132"/>
  <c r="Z32" i="132"/>
  <c r="Y32" i="132"/>
  <c r="X32" i="132"/>
  <c r="W32" i="132"/>
  <c r="V32" i="132"/>
  <c r="U32" i="132"/>
  <c r="T32" i="132"/>
  <c r="S32" i="132"/>
  <c r="R32" i="132"/>
  <c r="Q32" i="132"/>
  <c r="P32" i="132"/>
  <c r="O32" i="132"/>
  <c r="N32" i="132"/>
  <c r="M32" i="132"/>
  <c r="L32" i="132"/>
  <c r="K32" i="132"/>
  <c r="J32" i="132"/>
  <c r="I32" i="132"/>
  <c r="H32" i="132"/>
  <c r="G32" i="132"/>
  <c r="F32" i="132"/>
  <c r="AL31" i="132"/>
  <c r="AK31" i="132"/>
  <c r="AL30" i="132"/>
  <c r="AK30" i="132"/>
  <c r="AL29" i="132"/>
  <c r="AK29" i="132"/>
  <c r="AL28" i="132"/>
  <c r="AK28" i="132"/>
  <c r="AL27" i="132"/>
  <c r="AK27" i="132"/>
  <c r="AL26" i="132"/>
  <c r="AK26" i="132"/>
  <c r="AL25" i="132"/>
  <c r="AK25" i="132"/>
  <c r="AL24" i="132"/>
  <c r="AK24" i="132"/>
  <c r="AL23" i="132"/>
  <c r="AK23" i="132"/>
  <c r="AL22" i="132"/>
  <c r="AK22" i="132"/>
  <c r="AL21" i="132"/>
  <c r="AK21" i="132"/>
  <c r="AL20" i="132"/>
  <c r="AK20" i="132"/>
  <c r="AL19" i="132"/>
  <c r="AK19" i="132"/>
  <c r="AL18" i="132"/>
  <c r="AK18" i="132"/>
  <c r="AL17" i="132"/>
  <c r="AK17" i="132"/>
  <c r="AL16" i="132"/>
  <c r="AK16" i="132"/>
  <c r="AL15" i="132"/>
  <c r="AK15" i="132"/>
  <c r="AL14" i="132"/>
  <c r="AK14" i="132"/>
  <c r="AL13" i="132"/>
  <c r="AK13" i="132"/>
  <c r="AL12" i="132"/>
  <c r="AK12" i="132"/>
  <c r="AJ11" i="132"/>
  <c r="AI11" i="132"/>
  <c r="AH11" i="132"/>
  <c r="AG11" i="132"/>
  <c r="AF11" i="132"/>
  <c r="AE11" i="132"/>
  <c r="AD11" i="132"/>
  <c r="AC11" i="132"/>
  <c r="AB11" i="132"/>
  <c r="AA11" i="132"/>
  <c r="Z11" i="132"/>
  <c r="Y11" i="132"/>
  <c r="X11" i="132"/>
  <c r="W11" i="132"/>
  <c r="V11" i="132"/>
  <c r="U11" i="132"/>
  <c r="T11" i="132"/>
  <c r="S11" i="132"/>
  <c r="R11" i="132"/>
  <c r="Q11" i="132"/>
  <c r="P11" i="132"/>
  <c r="O11" i="132"/>
  <c r="N11" i="132"/>
  <c r="M11" i="132"/>
  <c r="L11" i="132"/>
  <c r="K11" i="132"/>
  <c r="J11" i="132"/>
  <c r="I11" i="132"/>
  <c r="H11" i="132"/>
  <c r="G11" i="132"/>
  <c r="F11" i="132"/>
  <c r="AJ10" i="132"/>
  <c r="AI10" i="132"/>
  <c r="AH10" i="132"/>
  <c r="AG10" i="132"/>
  <c r="AF10" i="132"/>
  <c r="AE10" i="132"/>
  <c r="AD10" i="132"/>
  <c r="AC10" i="132"/>
  <c r="AB10" i="132"/>
  <c r="AA10" i="132"/>
  <c r="Z10" i="132"/>
  <c r="Y10" i="132"/>
  <c r="X10" i="132"/>
  <c r="W10" i="132"/>
  <c r="V10" i="132"/>
  <c r="U10" i="132"/>
  <c r="T10" i="132"/>
  <c r="S10" i="132"/>
  <c r="R10" i="132"/>
  <c r="Q10" i="132"/>
  <c r="P10" i="132"/>
  <c r="O10" i="132"/>
  <c r="N10" i="132"/>
  <c r="M10" i="132"/>
  <c r="L10" i="132"/>
  <c r="K10" i="132"/>
  <c r="J10" i="132"/>
  <c r="I10" i="132"/>
  <c r="H10" i="132"/>
  <c r="G10" i="132"/>
  <c r="F10" i="132"/>
  <c r="AL50" i="131"/>
  <c r="AG50" i="131"/>
  <c r="AA50" i="131"/>
  <c r="U50" i="131"/>
  <c r="O50" i="131"/>
  <c r="I50" i="131"/>
  <c r="E50" i="131"/>
  <c r="C50" i="131"/>
  <c r="AM49" i="131"/>
  <c r="AL49" i="131"/>
  <c r="AJ49" i="131"/>
  <c r="AG49" i="131"/>
  <c r="AD49" i="131"/>
  <c r="AA49" i="131"/>
  <c r="X49" i="131"/>
  <c r="U49" i="131"/>
  <c r="R49" i="131"/>
  <c r="O49" i="131"/>
  <c r="L49" i="131"/>
  <c r="I49" i="131"/>
  <c r="F49" i="131"/>
  <c r="E49" i="131"/>
  <c r="D49" i="131"/>
  <c r="C49" i="131"/>
  <c r="AM48" i="131"/>
  <c r="AL48" i="131"/>
  <c r="AJ48" i="131"/>
  <c r="AG48" i="131"/>
  <c r="AD48" i="131"/>
  <c r="AA48" i="131"/>
  <c r="X48" i="131"/>
  <c r="U48" i="131"/>
  <c r="R48" i="131"/>
  <c r="O48" i="131"/>
  <c r="L48" i="131"/>
  <c r="I48" i="131"/>
  <c r="F48" i="131"/>
  <c r="E48" i="131"/>
  <c r="D48" i="131"/>
  <c r="C48" i="131"/>
  <c r="C43" i="131"/>
  <c r="AJ39" i="131"/>
  <c r="AL38" i="131"/>
  <c r="AJ38" i="131"/>
  <c r="AL31" i="131"/>
  <c r="AK31" i="131"/>
  <c r="AJ31" i="131"/>
  <c r="AI31" i="131"/>
  <c r="AH31" i="131"/>
  <c r="AG31" i="131"/>
  <c r="AF31" i="131"/>
  <c r="AE31" i="131"/>
  <c r="AD31" i="131"/>
  <c r="AC31" i="131"/>
  <c r="AB31" i="131"/>
  <c r="AA31" i="131"/>
  <c r="Z31" i="131"/>
  <c r="Y31" i="131"/>
  <c r="X31" i="131"/>
  <c r="W31" i="131"/>
  <c r="V31" i="131"/>
  <c r="U31" i="131"/>
  <c r="T31" i="131"/>
  <c r="S31" i="131"/>
  <c r="R31" i="131"/>
  <c r="Q31" i="131"/>
  <c r="P31" i="131"/>
  <c r="O31" i="131"/>
  <c r="N31" i="131"/>
  <c r="M31" i="131"/>
  <c r="L31" i="131"/>
  <c r="K31" i="131"/>
  <c r="J31" i="131"/>
  <c r="I31" i="131"/>
  <c r="H31" i="131"/>
  <c r="G31" i="131"/>
  <c r="F31" i="131"/>
  <c r="AL30" i="131"/>
  <c r="AK30" i="131"/>
  <c r="AL29" i="131"/>
  <c r="AK29" i="131"/>
  <c r="AL28" i="131"/>
  <c r="AK28" i="131"/>
  <c r="AL27" i="131"/>
  <c r="AK27" i="131"/>
  <c r="AL26" i="131"/>
  <c r="AK26" i="131"/>
  <c r="AL25" i="131"/>
  <c r="AK25" i="131"/>
  <c r="AL24" i="131"/>
  <c r="AK24" i="131"/>
  <c r="AL23" i="131"/>
  <c r="AK23" i="131"/>
  <c r="AL22" i="131"/>
  <c r="AK22" i="131"/>
  <c r="AL21" i="131"/>
  <c r="AK21" i="131"/>
  <c r="AL20" i="131"/>
  <c r="AK20" i="131"/>
  <c r="AL19" i="131"/>
  <c r="AK19" i="131"/>
  <c r="AL18" i="131"/>
  <c r="AK18" i="131"/>
  <c r="AL17" i="131"/>
  <c r="AK17" i="131"/>
  <c r="AL16" i="131"/>
  <c r="AK16" i="131"/>
  <c r="AL15" i="131"/>
  <c r="AK15" i="131"/>
  <c r="AL14" i="131"/>
  <c r="AK14" i="131"/>
  <c r="AL13" i="131"/>
  <c r="AK13" i="131"/>
  <c r="AL12" i="131"/>
  <c r="AK12" i="131"/>
  <c r="AL11" i="131"/>
  <c r="AK11" i="131"/>
  <c r="AJ10" i="131"/>
  <c r="AI10" i="131"/>
  <c r="AH10" i="131"/>
  <c r="AG10" i="131"/>
  <c r="AF10" i="131"/>
  <c r="AE10" i="131"/>
  <c r="AD10" i="131"/>
  <c r="AC10" i="131"/>
  <c r="AB10" i="131"/>
  <c r="AA10" i="131"/>
  <c r="Z10" i="131"/>
  <c r="Y10" i="131"/>
  <c r="X10" i="131"/>
  <c r="W10" i="131"/>
  <c r="V10" i="131"/>
  <c r="U10" i="131"/>
  <c r="T10" i="131"/>
  <c r="S10" i="131"/>
  <c r="R10" i="131"/>
  <c r="Q10" i="131"/>
  <c r="P10" i="131"/>
  <c r="O10" i="131"/>
  <c r="N10" i="131"/>
  <c r="M10" i="131"/>
  <c r="L10" i="131"/>
  <c r="K10" i="131"/>
  <c r="J10" i="131"/>
  <c r="I10" i="131"/>
  <c r="H10" i="131"/>
  <c r="G10" i="131"/>
  <c r="F10" i="131"/>
  <c r="AJ9" i="131"/>
  <c r="AI9" i="131"/>
  <c r="AH9" i="131"/>
  <c r="AG9" i="131"/>
  <c r="AF9" i="131"/>
  <c r="AE9" i="131"/>
  <c r="AD9" i="131"/>
  <c r="AC9" i="131"/>
  <c r="AB9" i="131"/>
  <c r="AA9" i="131"/>
  <c r="Z9" i="131"/>
  <c r="Y9" i="131"/>
  <c r="X9" i="131"/>
  <c r="W9" i="131"/>
  <c r="V9" i="131"/>
  <c r="U9" i="131"/>
  <c r="T9" i="131"/>
  <c r="S9" i="131"/>
  <c r="R9" i="131"/>
  <c r="Q9" i="131"/>
  <c r="P9" i="131"/>
  <c r="O9" i="131"/>
  <c r="N9" i="131"/>
  <c r="M9" i="131"/>
  <c r="L9" i="131"/>
  <c r="K9" i="131"/>
  <c r="J9" i="131"/>
  <c r="I9" i="131"/>
  <c r="H9" i="131"/>
  <c r="G9" i="131"/>
  <c r="F9" i="131"/>
  <c r="AL52" i="96"/>
  <c r="AG52" i="96"/>
  <c r="AA52" i="96"/>
  <c r="U52" i="96"/>
  <c r="O52" i="96"/>
  <c r="I52" i="96"/>
  <c r="E52" i="96"/>
  <c r="C52" i="96"/>
  <c r="AM51" i="96"/>
  <c r="AL51" i="96"/>
  <c r="AJ51" i="96"/>
  <c r="AG51" i="96"/>
  <c r="AD51" i="96"/>
  <c r="AA51" i="96"/>
  <c r="X51" i="96"/>
  <c r="U51" i="96"/>
  <c r="R51" i="96"/>
  <c r="O51" i="96"/>
  <c r="L51" i="96"/>
  <c r="I51" i="96"/>
  <c r="F51" i="96"/>
  <c r="E51" i="96"/>
  <c r="D51" i="96"/>
  <c r="C51" i="96"/>
  <c r="AM50" i="96"/>
  <c r="AL50" i="96"/>
  <c r="AJ50" i="96"/>
  <c r="AG50" i="96"/>
  <c r="AD50" i="96"/>
  <c r="AA50" i="96"/>
  <c r="X50" i="96"/>
  <c r="U50" i="96"/>
  <c r="R50" i="96"/>
  <c r="O50" i="96"/>
  <c r="L50" i="96"/>
  <c r="I50" i="96"/>
  <c r="F50" i="96"/>
  <c r="E50" i="96"/>
  <c r="D50" i="96"/>
  <c r="C50" i="96"/>
  <c r="AL48" i="96"/>
  <c r="AG48" i="96"/>
  <c r="AA48" i="96"/>
  <c r="U48" i="96"/>
  <c r="O48" i="96"/>
  <c r="I48" i="96"/>
  <c r="E48" i="96"/>
  <c r="C48" i="96"/>
  <c r="E45" i="96"/>
  <c r="C45" i="96"/>
  <c r="AJ41" i="96"/>
  <c r="AL40" i="96"/>
  <c r="AJ40" i="96"/>
  <c r="AL39" i="96"/>
  <c r="AJ39" i="96"/>
  <c r="AL38" i="96"/>
  <c r="AJ38" i="96"/>
  <c r="AG38" i="96"/>
  <c r="AD38" i="96"/>
  <c r="AA38" i="96"/>
  <c r="X38" i="96"/>
  <c r="U38" i="96"/>
  <c r="R38" i="96"/>
  <c r="O38" i="96"/>
  <c r="L38" i="96"/>
  <c r="I38" i="96"/>
  <c r="F38" i="96"/>
  <c r="E38" i="96"/>
  <c r="D38" i="96"/>
  <c r="AL31" i="96"/>
  <c r="AK31" i="96"/>
  <c r="AJ31" i="96"/>
  <c r="AI31" i="96"/>
  <c r="AH31" i="96"/>
  <c r="AG31" i="96"/>
  <c r="AF31" i="96"/>
  <c r="AE31" i="96"/>
  <c r="AD31" i="96"/>
  <c r="AC31" i="96"/>
  <c r="AB31" i="96"/>
  <c r="AA31" i="96"/>
  <c r="Z31" i="96"/>
  <c r="Y31" i="96"/>
  <c r="X31" i="96"/>
  <c r="W31" i="96"/>
  <c r="V31" i="96"/>
  <c r="U31" i="96"/>
  <c r="T31" i="96"/>
  <c r="S31" i="96"/>
  <c r="R31" i="96"/>
  <c r="Q31" i="96"/>
  <c r="P31" i="96"/>
  <c r="O31" i="96"/>
  <c r="N31" i="96"/>
  <c r="M31" i="96"/>
  <c r="L31" i="96"/>
  <c r="K31" i="96"/>
  <c r="J31" i="96"/>
  <c r="I31" i="96"/>
  <c r="H31" i="96"/>
  <c r="G31" i="96"/>
  <c r="F31" i="96"/>
  <c r="AL30" i="96"/>
  <c r="AK30" i="96"/>
  <c r="AL29" i="96"/>
  <c r="AK29" i="96"/>
  <c r="AL28" i="96"/>
  <c r="AK28" i="96"/>
  <c r="AL27" i="96"/>
  <c r="AK27" i="96"/>
  <c r="AL26" i="96"/>
  <c r="AK26" i="96"/>
  <c r="AL25" i="96"/>
  <c r="AK25" i="96"/>
  <c r="AL24" i="96"/>
  <c r="AK24" i="96"/>
  <c r="AL23" i="96"/>
  <c r="AK23" i="96"/>
  <c r="AL22" i="96"/>
  <c r="AK22" i="96"/>
  <c r="AL21" i="96"/>
  <c r="AK21" i="96"/>
  <c r="AL20" i="96"/>
  <c r="AK20" i="96"/>
  <c r="AL19" i="96"/>
  <c r="AK19" i="96"/>
  <c r="AL18" i="96"/>
  <c r="AK18" i="96"/>
  <c r="AL17" i="96"/>
  <c r="AK17" i="96"/>
  <c r="AL16" i="96"/>
  <c r="AK16" i="96"/>
  <c r="AL15" i="96"/>
  <c r="AK15" i="96"/>
  <c r="AL14" i="96"/>
  <c r="AK14" i="96"/>
  <c r="AL13" i="96"/>
  <c r="AK13" i="96"/>
  <c r="AL12" i="96"/>
  <c r="AK12" i="96"/>
  <c r="AL11" i="96"/>
  <c r="AK11" i="96"/>
  <c r="AJ10" i="96"/>
  <c r="AI10" i="96"/>
  <c r="AH10" i="96"/>
  <c r="AG10" i="96"/>
  <c r="AF10" i="96"/>
  <c r="AE10" i="96"/>
  <c r="AD10" i="96"/>
  <c r="AC10" i="96"/>
  <c r="AB10" i="96"/>
  <c r="AA10" i="96"/>
  <c r="Z10" i="96"/>
  <c r="Y10" i="96"/>
  <c r="X10" i="96"/>
  <c r="W10" i="96"/>
  <c r="V10" i="96"/>
  <c r="U10" i="96"/>
  <c r="T10" i="96"/>
  <c r="S10" i="96"/>
  <c r="R10" i="96"/>
  <c r="Q10" i="96"/>
  <c r="P10" i="96"/>
  <c r="O10" i="96"/>
  <c r="N10" i="96"/>
  <c r="M10" i="96"/>
  <c r="L10" i="96"/>
  <c r="K10" i="96"/>
  <c r="J10" i="96"/>
  <c r="I10" i="96"/>
  <c r="H10" i="96"/>
  <c r="G10" i="96"/>
  <c r="F10" i="96"/>
  <c r="AJ9" i="96"/>
  <c r="AI9" i="96"/>
  <c r="AH9" i="96"/>
  <c r="AG9" i="96"/>
  <c r="AF9" i="96"/>
  <c r="AE9" i="96"/>
  <c r="AD9" i="96"/>
  <c r="AC9" i="96"/>
  <c r="AB9" i="96"/>
  <c r="AA9" i="96"/>
  <c r="Z9" i="96"/>
  <c r="Y9" i="96"/>
  <c r="X9" i="96"/>
  <c r="W9" i="96"/>
  <c r="V9" i="96"/>
  <c r="U9" i="96"/>
  <c r="T9" i="96"/>
  <c r="S9" i="96"/>
  <c r="R9" i="96"/>
  <c r="Q9" i="96"/>
  <c r="P9" i="96"/>
  <c r="O9" i="96"/>
  <c r="N9" i="96"/>
  <c r="M9" i="96"/>
  <c r="L9" i="96"/>
  <c r="K9" i="96"/>
  <c r="J9" i="96"/>
  <c r="I9" i="96"/>
  <c r="H9" i="96"/>
  <c r="G9" i="96"/>
  <c r="F9" i="96"/>
  <c r="AL50" i="95"/>
  <c r="AG50" i="95"/>
  <c r="AA50" i="95"/>
  <c r="U50" i="95"/>
  <c r="O50" i="95"/>
  <c r="I50" i="95"/>
  <c r="E50" i="95"/>
  <c r="C50" i="95"/>
  <c r="AM49" i="95"/>
  <c r="AL49" i="95"/>
  <c r="AJ49" i="95"/>
  <c r="AG49" i="95"/>
  <c r="AD49" i="95"/>
  <c r="AA49" i="95"/>
  <c r="X49" i="95"/>
  <c r="U49" i="95"/>
  <c r="R49" i="95"/>
  <c r="O49" i="95"/>
  <c r="L49" i="95"/>
  <c r="I49" i="95"/>
  <c r="F49" i="95"/>
  <c r="E49" i="95"/>
  <c r="D49" i="95"/>
  <c r="C49" i="95"/>
  <c r="AM48" i="95"/>
  <c r="AL48" i="95"/>
  <c r="AJ48" i="95"/>
  <c r="AG48" i="95"/>
  <c r="AD48" i="95"/>
  <c r="AA48" i="95"/>
  <c r="X48" i="95"/>
  <c r="U48" i="95"/>
  <c r="R48" i="95"/>
  <c r="O48" i="95"/>
  <c r="L48" i="95"/>
  <c r="I48" i="95"/>
  <c r="F48" i="95"/>
  <c r="E48" i="95"/>
  <c r="D48" i="95"/>
  <c r="C48" i="95"/>
  <c r="AL46" i="95"/>
  <c r="AG46" i="95"/>
  <c r="AA46" i="95"/>
  <c r="U46" i="95"/>
  <c r="O46" i="95"/>
  <c r="I46" i="95"/>
  <c r="E46" i="95"/>
  <c r="C46" i="95"/>
  <c r="E43" i="95"/>
  <c r="C43" i="95"/>
  <c r="AJ39" i="95"/>
  <c r="AL38" i="95"/>
  <c r="AJ38" i="95"/>
  <c r="AL31" i="95"/>
  <c r="AK31" i="95"/>
  <c r="AJ31" i="95"/>
  <c r="AI31" i="95"/>
  <c r="AH31" i="95"/>
  <c r="AG31" i="95"/>
  <c r="AF31" i="95"/>
  <c r="AE31" i="95"/>
  <c r="AD31" i="95"/>
  <c r="AC31" i="95"/>
  <c r="AB31" i="95"/>
  <c r="AA31" i="95"/>
  <c r="Z31" i="95"/>
  <c r="Y31" i="95"/>
  <c r="X31" i="95"/>
  <c r="W31" i="95"/>
  <c r="V31" i="95"/>
  <c r="U31" i="95"/>
  <c r="T31" i="95"/>
  <c r="S31" i="95"/>
  <c r="R31" i="95"/>
  <c r="Q31" i="95"/>
  <c r="P31" i="95"/>
  <c r="O31" i="95"/>
  <c r="N31" i="95"/>
  <c r="M31" i="95"/>
  <c r="L31" i="95"/>
  <c r="K31" i="95"/>
  <c r="J31" i="95"/>
  <c r="I31" i="95"/>
  <c r="H31" i="95"/>
  <c r="G31" i="95"/>
  <c r="F31" i="95"/>
  <c r="AL30" i="95"/>
  <c r="AK30" i="95"/>
  <c r="AL29" i="95"/>
  <c r="AK29" i="95"/>
  <c r="AL28" i="95"/>
  <c r="AK28" i="95"/>
  <c r="AL27" i="95"/>
  <c r="AK27" i="95"/>
  <c r="AL26" i="95"/>
  <c r="AK26" i="95"/>
  <c r="AL25" i="95"/>
  <c r="AK25" i="95"/>
  <c r="AL24" i="95"/>
  <c r="AK24" i="95"/>
  <c r="AL23" i="95"/>
  <c r="AK23" i="95"/>
  <c r="AL22" i="95"/>
  <c r="AK22" i="95"/>
  <c r="AL21" i="95"/>
  <c r="AK21" i="95"/>
  <c r="AL20" i="95"/>
  <c r="AK20" i="95"/>
  <c r="AL19" i="95"/>
  <c r="AK19" i="95"/>
  <c r="AL18" i="95"/>
  <c r="AK18" i="95"/>
  <c r="AL17" i="95"/>
  <c r="AK17" i="95"/>
  <c r="AL16" i="95"/>
  <c r="AK16" i="95"/>
  <c r="AL15" i="95"/>
  <c r="AK15" i="95"/>
  <c r="AL14" i="95"/>
  <c r="AK14" i="95"/>
  <c r="AL13" i="95"/>
  <c r="AK13" i="95"/>
  <c r="AL12" i="95"/>
  <c r="AK12" i="95"/>
  <c r="AL11" i="95"/>
  <c r="AK11" i="95"/>
  <c r="AJ10" i="95"/>
  <c r="AI10" i="95"/>
  <c r="AH10" i="95"/>
  <c r="AG10" i="95"/>
  <c r="AF10" i="95"/>
  <c r="AE10" i="95"/>
  <c r="AD10" i="95"/>
  <c r="AC10" i="95"/>
  <c r="AB10" i="95"/>
  <c r="AA10" i="95"/>
  <c r="Z10" i="95"/>
  <c r="Y10" i="95"/>
  <c r="X10" i="95"/>
  <c r="W10" i="95"/>
  <c r="V10" i="95"/>
  <c r="U10" i="95"/>
  <c r="T10" i="95"/>
  <c r="S10" i="95"/>
  <c r="R10" i="95"/>
  <c r="Q10" i="95"/>
  <c r="P10" i="95"/>
  <c r="O10" i="95"/>
  <c r="N10" i="95"/>
  <c r="M10" i="95"/>
  <c r="L10" i="95"/>
  <c r="K10" i="95"/>
  <c r="J10" i="95"/>
  <c r="I10" i="95"/>
  <c r="H10" i="95"/>
  <c r="G10" i="95"/>
  <c r="F10" i="95"/>
  <c r="AJ9" i="95"/>
  <c r="AI9" i="95"/>
  <c r="AH9" i="95"/>
  <c r="AG9" i="95"/>
  <c r="AF9" i="95"/>
  <c r="AE9" i="95"/>
  <c r="AD9" i="95"/>
  <c r="AC9" i="95"/>
  <c r="AB9" i="95"/>
  <c r="AA9" i="95"/>
  <c r="Z9" i="95"/>
  <c r="Y9" i="95"/>
  <c r="X9" i="95"/>
  <c r="W9" i="95"/>
  <c r="V9" i="95"/>
  <c r="U9" i="95"/>
  <c r="T9" i="95"/>
  <c r="S9" i="95"/>
  <c r="R9" i="95"/>
  <c r="Q9" i="95"/>
  <c r="P9" i="95"/>
  <c r="O9" i="95"/>
  <c r="N9" i="95"/>
  <c r="M9" i="95"/>
  <c r="L9" i="95"/>
  <c r="K9" i="95"/>
  <c r="J9" i="95"/>
  <c r="I9" i="95"/>
  <c r="H9" i="95"/>
  <c r="G9" i="95"/>
  <c r="F9" i="95"/>
  <c r="AL31" i="128"/>
  <c r="AK31" i="128"/>
  <c r="AJ31" i="128"/>
  <c r="AI31" i="128"/>
  <c r="AH31" i="128"/>
  <c r="AG31" i="128"/>
  <c r="AF31" i="128"/>
  <c r="AE31" i="128"/>
  <c r="AD31" i="128"/>
  <c r="AC31" i="128"/>
  <c r="AB31" i="128"/>
  <c r="AA31" i="128"/>
  <c r="Z31" i="128"/>
  <c r="Y31" i="128"/>
  <c r="X31" i="128"/>
  <c r="W31" i="128"/>
  <c r="V31" i="128"/>
  <c r="U31" i="128"/>
  <c r="T31" i="128"/>
  <c r="S31" i="128"/>
  <c r="R31" i="128"/>
  <c r="Q31" i="128"/>
  <c r="P31" i="128"/>
  <c r="O31" i="128"/>
  <c r="N31" i="128"/>
  <c r="M31" i="128"/>
  <c r="L31" i="128"/>
  <c r="K31" i="128"/>
  <c r="J31" i="128"/>
  <c r="I31" i="128"/>
  <c r="H31" i="128"/>
  <c r="G31" i="128"/>
  <c r="F31" i="128"/>
  <c r="AL30" i="128"/>
  <c r="AK30" i="128"/>
  <c r="AL29" i="128"/>
  <c r="AK29" i="128"/>
  <c r="AL28" i="128"/>
  <c r="AK28" i="128"/>
  <c r="AL27" i="128"/>
  <c r="AK27" i="128"/>
  <c r="AL26" i="128"/>
  <c r="AK26" i="128"/>
  <c r="AL25" i="128"/>
  <c r="AK25" i="128"/>
  <c r="AL24" i="128"/>
  <c r="AK24" i="128"/>
  <c r="AL23" i="128"/>
  <c r="AK23" i="128"/>
  <c r="AL22" i="128"/>
  <c r="AK22" i="128"/>
  <c r="AL21" i="128"/>
  <c r="AK21" i="128"/>
  <c r="AL20" i="128"/>
  <c r="AK20" i="128"/>
  <c r="AL19" i="128"/>
  <c r="AK19" i="128"/>
  <c r="AL18" i="128"/>
  <c r="AK18" i="128"/>
  <c r="AL17" i="128"/>
  <c r="AK17" i="128"/>
  <c r="AL16" i="128"/>
  <c r="AK16" i="128"/>
  <c r="AL15" i="128"/>
  <c r="AK15" i="128"/>
  <c r="AL14" i="128"/>
  <c r="AK14" i="128"/>
  <c r="AL13" i="128"/>
  <c r="AK13" i="128"/>
  <c r="AL12" i="128"/>
  <c r="AK12" i="128"/>
  <c r="AL11" i="128"/>
  <c r="AK11" i="128"/>
  <c r="AJ10" i="128"/>
  <c r="AI10" i="128"/>
  <c r="AH10" i="128"/>
  <c r="AG10" i="128"/>
  <c r="AF10" i="128"/>
  <c r="AE10" i="128"/>
  <c r="AD10" i="128"/>
  <c r="AC10" i="128"/>
  <c r="AB10" i="128"/>
  <c r="AA10" i="128"/>
  <c r="Z10" i="128"/>
  <c r="Y10" i="128"/>
  <c r="X10" i="128"/>
  <c r="W10" i="128"/>
  <c r="V10" i="128"/>
  <c r="U10" i="128"/>
  <c r="T10" i="128"/>
  <c r="S10" i="128"/>
  <c r="R10" i="128"/>
  <c r="Q10" i="128"/>
  <c r="P10" i="128"/>
  <c r="O10" i="128"/>
  <c r="N10" i="128"/>
  <c r="M10" i="128"/>
  <c r="L10" i="128"/>
  <c r="K10" i="128"/>
  <c r="J10" i="128"/>
  <c r="I10" i="128"/>
  <c r="H10" i="128"/>
  <c r="G10" i="128"/>
  <c r="F10" i="128"/>
  <c r="AJ9" i="128"/>
  <c r="AI9" i="128"/>
  <c r="AH9" i="128"/>
  <c r="AG9" i="128"/>
  <c r="AF9" i="128"/>
  <c r="AE9" i="128"/>
  <c r="AD9" i="128"/>
  <c r="AC9" i="128"/>
  <c r="AB9" i="128"/>
  <c r="AA9" i="128"/>
  <c r="Z9" i="128"/>
  <c r="Y9" i="128"/>
  <c r="X9" i="128"/>
  <c r="W9" i="128"/>
  <c r="V9" i="128"/>
  <c r="U9" i="128"/>
  <c r="T9" i="128"/>
  <c r="S9" i="128"/>
  <c r="R9" i="128"/>
  <c r="Q9" i="128"/>
  <c r="P9" i="128"/>
  <c r="O9" i="128"/>
  <c r="N9" i="128"/>
  <c r="M9" i="128"/>
  <c r="L9" i="128"/>
  <c r="K9" i="128"/>
  <c r="J9" i="128"/>
  <c r="I9" i="128"/>
  <c r="H9" i="128"/>
  <c r="G9" i="128"/>
  <c r="F9" i="128"/>
  <c r="AL57" i="94"/>
  <c r="AG57" i="94"/>
  <c r="AA57" i="94"/>
  <c r="U57" i="94"/>
  <c r="O57" i="94"/>
  <c r="I57" i="94"/>
  <c r="E57" i="94"/>
  <c r="C57" i="94"/>
  <c r="AM56" i="94"/>
  <c r="AL56" i="94"/>
  <c r="AJ56" i="94"/>
  <c r="AG56" i="94"/>
  <c r="AD56" i="94"/>
  <c r="AA56" i="94"/>
  <c r="X56" i="94"/>
  <c r="U56" i="94"/>
  <c r="R56" i="94"/>
  <c r="O56" i="94"/>
  <c r="L56" i="94"/>
  <c r="I56" i="94"/>
  <c r="F56" i="94"/>
  <c r="E56" i="94"/>
  <c r="D56" i="94"/>
  <c r="C56" i="94"/>
  <c r="AM55" i="94"/>
  <c r="AL55" i="94"/>
  <c r="AJ55" i="94"/>
  <c r="AG55" i="94"/>
  <c r="AD55" i="94"/>
  <c r="AA55" i="94"/>
  <c r="X55" i="94"/>
  <c r="U55" i="94"/>
  <c r="R55" i="94"/>
  <c r="O55" i="94"/>
  <c r="L55" i="94"/>
  <c r="I55" i="94"/>
  <c r="F55" i="94"/>
  <c r="E55" i="94"/>
  <c r="D55" i="94"/>
  <c r="C55" i="94"/>
  <c r="AL53" i="94"/>
  <c r="AG53" i="94"/>
  <c r="AA53" i="94"/>
  <c r="U53" i="94"/>
  <c r="O53" i="94"/>
  <c r="I53" i="94"/>
  <c r="E53" i="94"/>
  <c r="C53" i="94"/>
  <c r="E51" i="94"/>
  <c r="C51" i="94"/>
  <c r="AJ46" i="94"/>
  <c r="AJ45" i="94"/>
  <c r="AJ44" i="94"/>
  <c r="AJ43" i="94"/>
  <c r="AJ42" i="94"/>
  <c r="AJ41" i="94"/>
  <c r="AJ40" i="94"/>
  <c r="AJ39" i="94"/>
  <c r="AM38" i="94"/>
  <c r="AL38" i="94"/>
  <c r="AJ38" i="94"/>
  <c r="AG38" i="94"/>
  <c r="AD38" i="94"/>
  <c r="AA38" i="94"/>
  <c r="X38" i="94"/>
  <c r="U38" i="94"/>
  <c r="R38" i="94"/>
  <c r="O38" i="94"/>
  <c r="L38" i="94"/>
  <c r="I38" i="94"/>
  <c r="F38" i="94"/>
  <c r="E38" i="94"/>
  <c r="D38" i="94"/>
  <c r="AL31" i="94"/>
  <c r="AK31" i="94"/>
  <c r="AJ31" i="94"/>
  <c r="AI31" i="94"/>
  <c r="AH31" i="94"/>
  <c r="AG31" i="94"/>
  <c r="AF31" i="94"/>
  <c r="AE31" i="94"/>
  <c r="AD31" i="94"/>
  <c r="AC31" i="94"/>
  <c r="AB31" i="94"/>
  <c r="AA31" i="94"/>
  <c r="Z31" i="94"/>
  <c r="Y31" i="94"/>
  <c r="X31" i="94"/>
  <c r="W31" i="94"/>
  <c r="V31" i="94"/>
  <c r="U31" i="94"/>
  <c r="T31" i="94"/>
  <c r="S31" i="94"/>
  <c r="R31" i="94"/>
  <c r="Q31" i="94"/>
  <c r="P31" i="94"/>
  <c r="O31" i="94"/>
  <c r="N31" i="94"/>
  <c r="M31" i="94"/>
  <c r="L31" i="94"/>
  <c r="K31" i="94"/>
  <c r="J31" i="94"/>
  <c r="I31" i="94"/>
  <c r="H31" i="94"/>
  <c r="G31" i="94"/>
  <c r="F31" i="94"/>
  <c r="AL30" i="94"/>
  <c r="AK30" i="94"/>
  <c r="AL29" i="94"/>
  <c r="AK29" i="94"/>
  <c r="AL28" i="94"/>
  <c r="AK28" i="94"/>
  <c r="AL27" i="94"/>
  <c r="AK27" i="94"/>
  <c r="AL26" i="94"/>
  <c r="AK26" i="94"/>
  <c r="AL25" i="94"/>
  <c r="AK25" i="94"/>
  <c r="AL24" i="94"/>
  <c r="AK24" i="94"/>
  <c r="AL23" i="94"/>
  <c r="AK23" i="94"/>
  <c r="AL22" i="94"/>
  <c r="AK22" i="94"/>
  <c r="AL21" i="94"/>
  <c r="AK21" i="94"/>
  <c r="AL20" i="94"/>
  <c r="AK20" i="94"/>
  <c r="AL19" i="94"/>
  <c r="AK19" i="94"/>
  <c r="AL18" i="94"/>
  <c r="AK18" i="94"/>
  <c r="AL17" i="94"/>
  <c r="AK17" i="94"/>
  <c r="AL16" i="94"/>
  <c r="AK16" i="94"/>
  <c r="AL15" i="94"/>
  <c r="AK15" i="94"/>
  <c r="AL14" i="94"/>
  <c r="AK14" i="94"/>
  <c r="AL13" i="94"/>
  <c r="AK13" i="94"/>
  <c r="AL12" i="94"/>
  <c r="AK12" i="94"/>
  <c r="AL11" i="94"/>
  <c r="AK11" i="94"/>
  <c r="AJ10" i="94"/>
  <c r="AI10" i="94"/>
  <c r="AH10" i="94"/>
  <c r="AG10" i="94"/>
  <c r="AF10" i="94"/>
  <c r="AE10" i="94"/>
  <c r="AD10" i="94"/>
  <c r="AC10" i="94"/>
  <c r="AB10" i="94"/>
  <c r="AA10" i="94"/>
  <c r="Z10" i="94"/>
  <c r="Y10" i="94"/>
  <c r="X10" i="94"/>
  <c r="W10" i="94"/>
  <c r="V10" i="94"/>
  <c r="U10" i="94"/>
  <c r="T10" i="94"/>
  <c r="S10" i="94"/>
  <c r="R10" i="94"/>
  <c r="Q10" i="94"/>
  <c r="P10" i="94"/>
  <c r="O10" i="94"/>
  <c r="N10" i="94"/>
  <c r="M10" i="94"/>
  <c r="L10" i="94"/>
  <c r="K10" i="94"/>
  <c r="J10" i="94"/>
  <c r="I10" i="94"/>
  <c r="H10" i="94"/>
  <c r="G10" i="94"/>
  <c r="F10" i="94"/>
  <c r="AJ9" i="94"/>
  <c r="AI9" i="94"/>
  <c r="AH9" i="94"/>
  <c r="AG9" i="94"/>
  <c r="AF9" i="94"/>
  <c r="AE9" i="94"/>
  <c r="AD9" i="94"/>
  <c r="AC9" i="94"/>
  <c r="AB9" i="94"/>
  <c r="AA9" i="94"/>
  <c r="Z9" i="94"/>
  <c r="Y9" i="94"/>
  <c r="X9" i="94"/>
  <c r="W9" i="94"/>
  <c r="V9" i="94"/>
  <c r="U9" i="94"/>
  <c r="T9" i="94"/>
  <c r="S9" i="94"/>
  <c r="R9" i="94"/>
  <c r="Q9" i="94"/>
  <c r="P9" i="94"/>
  <c r="O9" i="94"/>
  <c r="N9" i="94"/>
  <c r="M9" i="94"/>
  <c r="L9" i="94"/>
  <c r="K9" i="94"/>
  <c r="J9" i="94"/>
  <c r="I9" i="94"/>
  <c r="H9" i="94"/>
  <c r="G9" i="94"/>
  <c r="F9" i="94"/>
  <c r="AL49" i="93"/>
  <c r="AG49" i="93"/>
  <c r="AA49" i="93"/>
  <c r="U49" i="93"/>
  <c r="O49" i="93"/>
  <c r="I49" i="93"/>
  <c r="E49" i="93"/>
  <c r="C49" i="93"/>
  <c r="AM48" i="93"/>
  <c r="AL48" i="93"/>
  <c r="AJ48" i="93"/>
  <c r="AG48" i="93"/>
  <c r="AD48" i="93"/>
  <c r="AA48" i="93"/>
  <c r="X48" i="93"/>
  <c r="U48" i="93"/>
  <c r="R48" i="93"/>
  <c r="O48" i="93"/>
  <c r="L48" i="93"/>
  <c r="I48" i="93"/>
  <c r="F48" i="93"/>
  <c r="E48" i="93"/>
  <c r="D48" i="93"/>
  <c r="C48" i="93"/>
  <c r="AM47" i="93"/>
  <c r="AL47" i="93"/>
  <c r="AJ47" i="93"/>
  <c r="AG47" i="93"/>
  <c r="AD47" i="93"/>
  <c r="AA47" i="93"/>
  <c r="X47" i="93"/>
  <c r="U47" i="93"/>
  <c r="R47" i="93"/>
  <c r="O47" i="93"/>
  <c r="L47" i="93"/>
  <c r="I47" i="93"/>
  <c r="F47" i="93"/>
  <c r="E47" i="93"/>
  <c r="D47" i="93"/>
  <c r="C47" i="93"/>
  <c r="AL45" i="93"/>
  <c r="AG45" i="93"/>
  <c r="AA45" i="93"/>
  <c r="U45" i="93"/>
  <c r="O45" i="93"/>
  <c r="I45" i="93"/>
  <c r="E45" i="93"/>
  <c r="C45" i="93"/>
  <c r="I43" i="93"/>
  <c r="E43" i="93"/>
  <c r="C43" i="93"/>
  <c r="AJ39" i="93"/>
  <c r="AL38" i="93"/>
  <c r="AJ38" i="93"/>
  <c r="AL31" i="93"/>
  <c r="AK31" i="93"/>
  <c r="AJ31" i="93"/>
  <c r="AI31" i="93"/>
  <c r="AH31" i="93"/>
  <c r="AG31" i="93"/>
  <c r="AF31" i="93"/>
  <c r="AE31" i="93"/>
  <c r="AD31" i="93"/>
  <c r="AC31" i="93"/>
  <c r="AB31" i="93"/>
  <c r="AA31" i="93"/>
  <c r="Z31" i="93"/>
  <c r="Y31" i="93"/>
  <c r="X31" i="93"/>
  <c r="W31" i="93"/>
  <c r="V31" i="93"/>
  <c r="U31" i="93"/>
  <c r="T31" i="93"/>
  <c r="S31" i="93"/>
  <c r="R31" i="93"/>
  <c r="Q31" i="93"/>
  <c r="P31" i="93"/>
  <c r="O31" i="93"/>
  <c r="N31" i="93"/>
  <c r="M31" i="93"/>
  <c r="L31" i="93"/>
  <c r="K31" i="93"/>
  <c r="J31" i="93"/>
  <c r="I31" i="93"/>
  <c r="H31" i="93"/>
  <c r="G31" i="93"/>
  <c r="F31" i="93"/>
  <c r="AL30" i="93"/>
  <c r="AK30" i="93"/>
  <c r="AL29" i="93"/>
  <c r="AK29" i="93"/>
  <c r="AL28" i="93"/>
  <c r="AK28" i="93"/>
  <c r="AL27" i="93"/>
  <c r="AK27" i="93"/>
  <c r="AL26" i="93"/>
  <c r="AK26" i="93"/>
  <c r="AL25" i="93"/>
  <c r="AK25" i="93"/>
  <c r="AL24" i="93"/>
  <c r="AK24" i="93"/>
  <c r="AL23" i="93"/>
  <c r="AK23" i="93"/>
  <c r="AL22" i="93"/>
  <c r="AK22" i="93"/>
  <c r="AL21" i="93"/>
  <c r="AK21" i="93"/>
  <c r="AL20" i="93"/>
  <c r="AK20" i="93"/>
  <c r="AL19" i="93"/>
  <c r="AK19" i="93"/>
  <c r="AL18" i="93"/>
  <c r="AK18" i="93"/>
  <c r="AL17" i="93"/>
  <c r="AK17" i="93"/>
  <c r="AL16" i="93"/>
  <c r="AK16" i="93"/>
  <c r="AL15" i="93"/>
  <c r="AK15" i="93"/>
  <c r="AL14" i="93"/>
  <c r="AK14" i="93"/>
  <c r="AL13" i="93"/>
  <c r="AK13" i="93"/>
  <c r="AL12" i="93"/>
  <c r="AK12" i="93"/>
  <c r="AL11" i="93"/>
  <c r="AK11" i="93"/>
  <c r="AJ10" i="93"/>
  <c r="AI10" i="93"/>
  <c r="AH10" i="93"/>
  <c r="AG10" i="93"/>
  <c r="AF10" i="93"/>
  <c r="AE10" i="93"/>
  <c r="AD10" i="93"/>
  <c r="AC10" i="93"/>
  <c r="AB10" i="93"/>
  <c r="AA10" i="93"/>
  <c r="Z10" i="93"/>
  <c r="Y10" i="93"/>
  <c r="X10" i="93"/>
  <c r="W10" i="93"/>
  <c r="V10" i="93"/>
  <c r="U10" i="93"/>
  <c r="T10" i="93"/>
  <c r="S10" i="93"/>
  <c r="R10" i="93"/>
  <c r="Q10" i="93"/>
  <c r="P10" i="93"/>
  <c r="O10" i="93"/>
  <c r="N10" i="93"/>
  <c r="M10" i="93"/>
  <c r="L10" i="93"/>
  <c r="K10" i="93"/>
  <c r="J10" i="93"/>
  <c r="I10" i="93"/>
  <c r="H10" i="93"/>
  <c r="G10" i="93"/>
  <c r="F10" i="93"/>
  <c r="AJ9" i="93"/>
  <c r="AI9" i="93"/>
  <c r="AH9" i="93"/>
  <c r="AG9" i="93"/>
  <c r="AF9" i="93"/>
  <c r="AE9" i="93"/>
  <c r="AD9" i="93"/>
  <c r="AC9" i="93"/>
  <c r="AB9" i="93"/>
  <c r="AA9" i="93"/>
  <c r="Z9" i="93"/>
  <c r="Y9" i="93"/>
  <c r="X9" i="93"/>
  <c r="W9" i="93"/>
  <c r="V9" i="93"/>
  <c r="U9" i="93"/>
  <c r="T9" i="93"/>
  <c r="S9" i="93"/>
  <c r="R9" i="93"/>
  <c r="Q9" i="93"/>
  <c r="P9" i="93"/>
  <c r="O9" i="93"/>
  <c r="N9" i="93"/>
  <c r="M9" i="93"/>
  <c r="L9" i="93"/>
  <c r="K9" i="93"/>
  <c r="J9" i="93"/>
  <c r="I9" i="93"/>
  <c r="H9" i="93"/>
  <c r="G9" i="93"/>
  <c r="F9" i="93"/>
  <c r="AJ41" i="107" l="1"/>
  <c r="AL41" i="107" s="1"/>
  <c r="C54" i="107" s="1"/>
  <c r="O61" i="107"/>
  <c r="AK31" i="107"/>
  <c r="AL31" i="107" s="1"/>
  <c r="AJ9" i="107"/>
  <c r="AM41" i="107"/>
  <c r="E54" i="107" s="1"/>
  <c r="AH10" i="107"/>
  <c r="AI9" i="107"/>
  <c r="AJ10" i="107"/>
  <c r="C59" i="107"/>
  <c r="I59" i="107"/>
  <c r="U59" i="107"/>
  <c r="AG59" i="107"/>
  <c r="C60" i="107"/>
  <c r="I60" i="107"/>
  <c r="U60" i="107"/>
  <c r="AG60" i="107"/>
  <c r="C61" i="107"/>
  <c r="U61" i="107"/>
  <c r="E65" i="107"/>
  <c r="E66" i="107"/>
  <c r="D59" i="107"/>
  <c r="L59" i="107"/>
  <c r="X59" i="107"/>
  <c r="AJ59" i="107"/>
  <c r="L60" i="107"/>
  <c r="AJ60" i="107"/>
  <c r="E61" i="107"/>
  <c r="AA61" i="107"/>
  <c r="F65" i="107"/>
  <c r="F66" i="107"/>
  <c r="E59" i="107"/>
  <c r="O59" i="107"/>
  <c r="AA59" i="107"/>
  <c r="AL59" i="107"/>
  <c r="E60" i="107"/>
  <c r="O60" i="107"/>
  <c r="AA60" i="107"/>
  <c r="AL60" i="107"/>
  <c r="C65" i="107"/>
  <c r="C66" i="107"/>
  <c r="C67" i="107"/>
  <c r="F59" i="107"/>
  <c r="R59" i="107"/>
  <c r="AD59" i="107"/>
  <c r="AM59" i="107"/>
  <c r="R60" i="107"/>
  <c r="AM60" i="107"/>
  <c r="D65" i="107"/>
  <c r="C50" i="136"/>
</calcChain>
</file>

<file path=xl/sharedStrings.xml><?xml version="1.0" encoding="utf-8"?>
<sst xmlns="http://schemas.openxmlformats.org/spreadsheetml/2006/main" count="1532" uniqueCount="320">
  <si>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</si>
  <si>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</si>
  <si>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</si>
  <si>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</si>
  <si>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</si>
  <si>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</si>
  <si>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</si>
  <si>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</si>
  <si>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</si>
  <si>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</si>
  <si>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</si>
  <si>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</si>
  <si>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</si>
  <si>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</si>
  <si>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</si>
  <si>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</si>
  <si>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</si>
  <si>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</si>
  <si>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</si>
  <si>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</si>
  <si>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</si>
  <si>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</si>
  <si>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</si>
  <si>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</si>
  <si>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</si>
  <si>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</si>
  <si>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</si>
  <si>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</si>
  <si>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</si>
  <si>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</si>
  <si>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</si>
  <si>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</si>
  <si>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</si>
  <si>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</si>
  <si>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</si>
  <si>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</si>
  <si>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</si>
  <si>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</si>
  <si>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</si>
  <si>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</si>
  <si>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</si>
  <si>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</si>
  <si>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</si>
  <si>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</si>
  <si>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</si>
  <si>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</si>
  <si>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</si>
  <si>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</si>
  <si>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</si>
  <si>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</si>
  <si>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</si>
  <si>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</si>
  <si>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</si>
  <si>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</si>
  <si>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</si>
  <si>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</si>
  <si>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</si>
  <si>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</si>
  <si>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</si>
  <si>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</si>
  <si>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</si>
  <si>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</si>
  <si>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</si>
  <si>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</si>
  <si>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</si>
  <si>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</si>
  <si>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</si>
  <si>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</si>
  <si>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</si>
  <si>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</si>
  <si>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</si>
  <si>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</si>
  <si>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</si>
  <si>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</si>
  <si>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</si>
  <si>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</si>
  <si>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</si>
  <si>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</si>
  <si>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</si>
  <si>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</si>
  <si>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</si>
  <si>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</si>
  <si>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</si>
  <si>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</si>
  <si>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</si>
  <si>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</si>
  <si>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</si>
  <si>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</si>
  <si>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</si>
  <si>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</si>
  <si>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</si>
  <si>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</si>
  <si>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</si>
  <si>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</si>
  <si>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</si>
  <si>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</si>
  <si>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</si>
  <si>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</si>
  <si>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</si>
  <si>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</si>
  <si>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</si>
  <si>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</si>
  <si>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</si>
  <si>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</si>
  <si>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</si>
  <si>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</si>
  <si>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</si>
  <si>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</si>
  <si>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</si>
  <si>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</si>
  <si>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</si>
  <si>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</si>
  <si>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</si>
  <si>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</si>
  <si>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</si>
  <si>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</si>
  <si>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</si>
  <si>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</si>
  <si>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</si>
  <si>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</si>
  <si>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</si>
  <si>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</si>
  <si>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</si>
  <si>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</si>
  <si>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</si>
  <si>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</si>
  <si>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</si>
  <si>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</si>
  <si>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</si>
  <si>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</si>
  <si>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</si>
  <si>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</si>
  <si>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</si>
  <si>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</si>
  <si>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</si>
  <si>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</si>
  <si>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</si>
  <si>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</si>
  <si>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</si>
  <si>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</si>
  <si>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</si>
  <si>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</si>
  <si>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</si>
  <si>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</si>
  <si>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</si>
  <si>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</si>
  <si>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</si>
  <si>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</si>
  <si>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</si>
  <si>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</si>
  <si>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</si>
  <si>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</si>
  <si>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</si>
  <si>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</si>
  <si>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４週</t>
  </si>
  <si>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</si>
  <si>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</si>
  <si>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</si>
  <si>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</si>
  <si>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＜人員に関する基準＞</t>
    <rPh sb="1" eb="3">
      <t>ジンイン</t>
    </rPh>
    <rPh sb="4" eb="5">
      <t>カン</t>
    </rPh>
    <rPh sb="7" eb="9">
      <t>キジュン</t>
    </rPh>
    <phoneticPr fontId="8"/>
  </si>
  <si>
    <t>区分</t>
    <rPh sb="0" eb="2">
      <t>クブン</t>
    </rPh>
    <phoneticPr fontId="4"/>
  </si>
  <si>
    <t>必要な配置数</t>
    <rPh sb="0" eb="2">
      <t>ヒツヨウ</t>
    </rPh>
    <rPh sb="3" eb="6">
      <t>ハイチスウ</t>
    </rPh>
    <phoneticPr fontId="4"/>
  </si>
  <si>
    <t>○</t>
  </si>
  <si>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</si>
  <si>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</si>
  <si>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</si>
  <si>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</si>
  <si>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</si>
  <si>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</si>
  <si>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</si>
  <si>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</si>
  <si>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</si>
  <si>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</si>
  <si>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</si>
  <si>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</si>
  <si>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</si>
  <si>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8"/>
  </si>
  <si>
    <t>計</t>
    <rPh sb="0" eb="1">
      <t>ケイ</t>
    </rPh>
    <phoneticPr fontId="8"/>
  </si>
  <si>
    <t>平均利用者数</t>
    <rPh sb="0" eb="2">
      <t>ヘイキン</t>
    </rPh>
    <rPh sb="2" eb="6">
      <t>リヨウシャスウ</t>
    </rPh>
    <phoneticPr fontId="8"/>
  </si>
  <si>
    <t>利用者延べ数</t>
    <rPh sb="3" eb="4">
      <t>ノ</t>
    </rPh>
    <phoneticPr fontId="8"/>
  </si>
  <si>
    <t>開所日数</t>
    <rPh sb="0" eb="2">
      <t>カイショ</t>
    </rPh>
    <rPh sb="2" eb="4">
      <t>ニッスウ</t>
    </rPh>
    <phoneticPr fontId="4"/>
  </si>
  <si>
    <t>生活支援員</t>
    <rPh sb="0" eb="5">
      <t>セイカツシエンイン</t>
    </rPh>
    <phoneticPr fontId="3"/>
  </si>
  <si>
    <t>兼務</t>
    <rPh sb="0" eb="2">
      <t>ケンム</t>
    </rPh>
    <phoneticPr fontId="8"/>
  </si>
  <si>
    <t>生活介護</t>
    <rPh sb="0" eb="2">
      <t>セイカツ</t>
    </rPh>
    <rPh sb="2" eb="4">
      <t>カイゴ</t>
    </rPh>
    <phoneticPr fontId="8"/>
  </si>
  <si>
    <t>平均障害支援区分</t>
    <rPh sb="0" eb="2">
      <t>ヘイキン</t>
    </rPh>
    <rPh sb="2" eb="4">
      <t>ショウガイ</t>
    </rPh>
    <rPh sb="4" eb="6">
      <t>シエン</t>
    </rPh>
    <rPh sb="6" eb="8">
      <t>クブン</t>
    </rPh>
    <phoneticPr fontId="8"/>
  </si>
  <si>
    <t>利用者延べ数計</t>
    <rPh sb="3" eb="4">
      <t>ノ</t>
    </rPh>
    <rPh sb="6" eb="7">
      <t>ケイ</t>
    </rPh>
    <phoneticPr fontId="8"/>
  </si>
  <si>
    <t>　区分２の延べ利用者数</t>
    <rPh sb="1" eb="3">
      <t>クブン</t>
    </rPh>
    <rPh sb="5" eb="6">
      <t>ノ</t>
    </rPh>
    <rPh sb="7" eb="11">
      <t>リヨウシャスウ</t>
    </rPh>
    <phoneticPr fontId="3"/>
  </si>
  <si>
    <t>　区分３の延べ利用者数</t>
    <rPh sb="1" eb="3">
      <t>クブン</t>
    </rPh>
    <rPh sb="5" eb="6">
      <t>ノ</t>
    </rPh>
    <rPh sb="7" eb="11">
      <t>リヨウシャスウ</t>
    </rPh>
    <phoneticPr fontId="3"/>
  </si>
  <si>
    <t>　区分４の延べ利用者数</t>
    <rPh sb="1" eb="3">
      <t>クブン</t>
    </rPh>
    <rPh sb="5" eb="6">
      <t>ノ</t>
    </rPh>
    <rPh sb="7" eb="11">
      <t>リヨウシャスウ</t>
    </rPh>
    <phoneticPr fontId="3"/>
  </si>
  <si>
    <t>　区分５の延べ利用者数</t>
    <rPh sb="1" eb="3">
      <t>クブン</t>
    </rPh>
    <rPh sb="5" eb="6">
      <t>ノ</t>
    </rPh>
    <rPh sb="7" eb="11">
      <t>リヨウシャスウ</t>
    </rPh>
    <phoneticPr fontId="3"/>
  </si>
  <si>
    <t>　区分６の延べ利用者数</t>
    <rPh sb="1" eb="3">
      <t>クブン</t>
    </rPh>
    <rPh sb="5" eb="6">
      <t>ノ</t>
    </rPh>
    <rPh sb="7" eb="11">
      <t>リヨウシャスウ</t>
    </rPh>
    <phoneticPr fontId="3"/>
  </si>
  <si>
    <t>所要時間５時間未満の利用者数</t>
    <rPh sb="0" eb="2">
      <t>ショヨウ</t>
    </rPh>
    <rPh sb="2" eb="4">
      <t>ジカン</t>
    </rPh>
    <rPh sb="5" eb="7">
      <t>ジカン</t>
    </rPh>
    <rPh sb="7" eb="9">
      <t>ミマン</t>
    </rPh>
    <rPh sb="10" eb="13">
      <t>リヨウシャ</t>
    </rPh>
    <rPh sb="13" eb="14">
      <t>スウ</t>
    </rPh>
    <phoneticPr fontId="3"/>
  </si>
  <si>
    <t>所要時間５時間以上７時間未満の
利用者数</t>
    <rPh sb="0" eb="2">
      <t>ショヨウ</t>
    </rPh>
    <rPh sb="2" eb="4">
      <t>ジカン</t>
    </rPh>
    <rPh sb="5" eb="7">
      <t>ジカン</t>
    </rPh>
    <rPh sb="7" eb="9">
      <t>イジョウ</t>
    </rPh>
    <rPh sb="10" eb="12">
      <t>ジカン</t>
    </rPh>
    <rPh sb="12" eb="14">
      <t>ミマン</t>
    </rPh>
    <rPh sb="16" eb="19">
      <t>リヨウシャ</t>
    </rPh>
    <rPh sb="19" eb="20">
      <t>スウ</t>
    </rPh>
    <phoneticPr fontId="3"/>
  </si>
  <si>
    <t>(※)利用者延べ数の内数を記載してください。所要時間は、送迎や障害特性等による配慮事項を含む、個別支援計画に位置付けられた標準的な時間を指します。</t>
    <phoneticPr fontId="3"/>
  </si>
  <si>
    <t>看護職員、理学療法士、作業療法士又は言語聴覚士及び生活支援員</t>
    <rPh sb="0" eb="4">
      <t>カンゴショクイン</t>
    </rPh>
    <phoneticPr fontId="3"/>
  </si>
  <si>
    <t>短期入所・単独型</t>
    <rPh sb="0" eb="2">
      <t>タンキ</t>
    </rPh>
    <rPh sb="2" eb="4">
      <t>ニュウショ</t>
    </rPh>
    <rPh sb="5" eb="7">
      <t>タンドク</t>
    </rPh>
    <rPh sb="7" eb="8">
      <t>ガタ</t>
    </rPh>
    <phoneticPr fontId="8"/>
  </si>
  <si>
    <t>機能訓練</t>
    <rPh sb="0" eb="2">
      <t>キノウ</t>
    </rPh>
    <rPh sb="2" eb="4">
      <t>クンレン</t>
    </rPh>
    <phoneticPr fontId="8"/>
  </si>
  <si>
    <t>理学療法士</t>
    <rPh sb="0" eb="5">
      <t>リガクリョウホウシ</t>
    </rPh>
    <phoneticPr fontId="3"/>
  </si>
  <si>
    <t>看護職員、理学療法士、作業療法士又は言語聴覚士及び生活支援員</t>
    <rPh sb="0" eb="2">
      <t>カンゴ</t>
    </rPh>
    <rPh sb="2" eb="4">
      <t>ショクイン</t>
    </rPh>
    <rPh sb="5" eb="7">
      <t>リガク</t>
    </rPh>
    <rPh sb="7" eb="10">
      <t>リョウホウシ</t>
    </rPh>
    <rPh sb="11" eb="13">
      <t>サギョウ</t>
    </rPh>
    <rPh sb="13" eb="16">
      <t>リョウホウシ</t>
    </rPh>
    <rPh sb="16" eb="17">
      <t>マタ</t>
    </rPh>
    <rPh sb="18" eb="20">
      <t>ゲンゴ</t>
    </rPh>
    <rPh sb="20" eb="23">
      <t>チョウカクシ</t>
    </rPh>
    <rPh sb="23" eb="24">
      <t>オヨ</t>
    </rPh>
    <rPh sb="25" eb="27">
      <t>セイカツ</t>
    </rPh>
    <rPh sb="27" eb="29">
      <t>シエン</t>
    </rPh>
    <rPh sb="29" eb="30">
      <t>イン</t>
    </rPh>
    <phoneticPr fontId="3"/>
  </si>
  <si>
    <t>生活訓練</t>
    <rPh sb="0" eb="2">
      <t>セイカツ</t>
    </rPh>
    <rPh sb="2" eb="4">
      <t>クンレン</t>
    </rPh>
    <phoneticPr fontId="8"/>
  </si>
  <si>
    <t>地域移行支援員</t>
    <rPh sb="0" eb="4">
      <t>チイキイコウ</t>
    </rPh>
    <rPh sb="4" eb="7">
      <t>シエンイン</t>
    </rPh>
    <phoneticPr fontId="3"/>
  </si>
  <si>
    <t xml:space="preserve"> 宿泊型自立訓練以外の
 利用者</t>
    <rPh sb="1" eb="4">
      <t>シュクハクガタ</t>
    </rPh>
    <rPh sb="4" eb="8">
      <t>ジリツクンレン</t>
    </rPh>
    <rPh sb="8" eb="10">
      <t>イガイ</t>
    </rPh>
    <rPh sb="13" eb="16">
      <t>リヨウシャ</t>
    </rPh>
    <phoneticPr fontId="8"/>
  </si>
  <si>
    <t xml:space="preserve"> 宿泊型自立訓練の利用者</t>
    <rPh sb="1" eb="4">
      <t>シュクハクガタ</t>
    </rPh>
    <rPh sb="4" eb="8">
      <t>ジリツクンレン</t>
    </rPh>
    <rPh sb="9" eb="12">
      <t>リヨウシャ</t>
    </rPh>
    <phoneticPr fontId="8"/>
  </si>
  <si>
    <t xml:space="preserve"> 　　 保有資格を全て記入するのではなく、人員基準・加配加算上、求められる資格等を入力してください。</t>
    <phoneticPr fontId="1"/>
  </si>
  <si>
    <t>就労選択支援</t>
    <rPh sb="0" eb="2">
      <t>シュウロウ</t>
    </rPh>
    <rPh sb="2" eb="4">
      <t>センタク</t>
    </rPh>
    <rPh sb="4" eb="6">
      <t>シエン</t>
    </rPh>
    <phoneticPr fontId="8"/>
  </si>
  <si>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</si>
  <si>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</si>
  <si>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　　(3)施設外就労の有無</t>
    <rPh sb="5" eb="7">
      <t>シセツ</t>
    </rPh>
    <rPh sb="7" eb="8">
      <t>ガイ</t>
    </rPh>
    <rPh sb="8" eb="10">
      <t>シュウロウ</t>
    </rPh>
    <rPh sb="11" eb="13">
      <t>ウム</t>
    </rPh>
    <phoneticPr fontId="8"/>
  </si>
  <si>
    <t>有</t>
  </si>
  <si>
    <t>就労支援員</t>
    <rPh sb="0" eb="5">
      <t>シュウロウシエンイン</t>
    </rPh>
    <phoneticPr fontId="3"/>
  </si>
  <si>
    <t>職業指導員</t>
    <rPh sb="0" eb="4">
      <t>ショクギョウシドウ</t>
    </rPh>
    <rPh sb="4" eb="5">
      <t>イン</t>
    </rPh>
    <phoneticPr fontId="3"/>
  </si>
  <si>
    <t>職業指導員及び生活支援員</t>
    <rPh sb="0" eb="2">
      <t>ショクギョウ</t>
    </rPh>
    <rPh sb="2" eb="4">
      <t>シドウ</t>
    </rPh>
    <rPh sb="4" eb="5">
      <t>イン</t>
    </rPh>
    <rPh sb="5" eb="6">
      <t>オヨ</t>
    </rPh>
    <rPh sb="7" eb="9">
      <t>セイカツ</t>
    </rPh>
    <rPh sb="9" eb="11">
      <t>シエン</t>
    </rPh>
    <rPh sb="11" eb="12">
      <t>イン</t>
    </rPh>
    <phoneticPr fontId="3"/>
  </si>
  <si>
    <t>就労支援員</t>
  </si>
  <si>
    <t>　(3) 施設外就労について「有」「無」のいずれかを選択してください。</t>
    <rPh sb="5" eb="10">
      <t>シセツガイシュウロウ</t>
    </rPh>
    <rPh sb="15" eb="16">
      <t>ア</t>
    </rPh>
    <rPh sb="18" eb="19">
      <t>ナ</t>
    </rPh>
    <rPh sb="26" eb="28">
      <t>センタク</t>
    </rPh>
    <phoneticPr fontId="1"/>
  </si>
  <si>
    <t>認定指定就労移行支援</t>
    <rPh sb="0" eb="2">
      <t>ニンテイ</t>
    </rPh>
    <rPh sb="2" eb="4">
      <t>シテイ</t>
    </rPh>
    <rPh sb="4" eb="6">
      <t>シュウロウ</t>
    </rPh>
    <rPh sb="6" eb="8">
      <t>イコウ</t>
    </rPh>
    <rPh sb="8" eb="10">
      <t>シエン</t>
    </rPh>
    <phoneticPr fontId="8"/>
  </si>
  <si>
    <t>歴月</t>
  </si>
  <si>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</si>
  <si>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</si>
  <si>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</si>
  <si>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</si>
  <si>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就労定着支援員</t>
    <rPh sb="0" eb="4">
      <t>シュウロウテイチャク</t>
    </rPh>
    <rPh sb="4" eb="7">
      <t>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</si>
  <si>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</si>
  <si>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</si>
  <si>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</si>
  <si>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</si>
  <si>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生活支援員</t>
  </si>
  <si>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</si>
  <si>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</si>
  <si>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</si>
  <si>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E</t>
    <phoneticPr fontId="3"/>
  </si>
  <si>
    <t>＜実施する昼間サービス＞※実施するものに「○」を選択してください。</t>
    <rPh sb="1" eb="3">
      <t>ジッシ</t>
    </rPh>
    <rPh sb="5" eb="7">
      <t>チュウカン</t>
    </rPh>
    <rPh sb="13" eb="15">
      <t>ジッシ</t>
    </rPh>
    <rPh sb="24" eb="26">
      <t>センタク</t>
    </rPh>
    <phoneticPr fontId="8"/>
  </si>
  <si>
    <t>サービス類型</t>
    <rPh sb="4" eb="6">
      <t>ルイケイ</t>
    </rPh>
    <phoneticPr fontId="3"/>
  </si>
  <si>
    <t>生活介護</t>
    <rPh sb="0" eb="4">
      <t>セイカツカイゴ</t>
    </rPh>
    <phoneticPr fontId="3"/>
  </si>
  <si>
    <t>自立訓練（機能訓練）</t>
    <phoneticPr fontId="3"/>
  </si>
  <si>
    <t>自立訓練（生活訓練）</t>
    <rPh sb="5" eb="7">
      <t>セイカツ</t>
    </rPh>
    <phoneticPr fontId="3"/>
  </si>
  <si>
    <t>就労移行支援</t>
    <rPh sb="0" eb="2">
      <t>シュウロウ</t>
    </rPh>
    <rPh sb="2" eb="4">
      <t>イコウ</t>
    </rPh>
    <rPh sb="4" eb="6">
      <t>シエン</t>
    </rPh>
    <phoneticPr fontId="3"/>
  </si>
  <si>
    <t>就労継続支援B型</t>
    <rPh sb="0" eb="4">
      <t>シュウロウケイゾク</t>
    </rPh>
    <rPh sb="4" eb="6">
      <t>シエン</t>
    </rPh>
    <rPh sb="7" eb="8">
      <t>ガタ</t>
    </rPh>
    <phoneticPr fontId="3"/>
  </si>
  <si>
    <t>実施の有無</t>
    <rPh sb="0" eb="2">
      <t>ジッシ</t>
    </rPh>
    <rPh sb="3" eb="5">
      <t>ウム</t>
    </rPh>
    <phoneticPr fontId="3"/>
  </si>
  <si>
    <t>当該サービスを利用する利用者の数</t>
    <rPh sb="0" eb="2">
      <t>トウガイ</t>
    </rPh>
    <rPh sb="7" eb="9">
      <t>リヨウ</t>
    </rPh>
    <rPh sb="11" eb="14">
      <t>リヨウシャ</t>
    </rPh>
    <rPh sb="15" eb="16">
      <t>カズ</t>
    </rPh>
    <phoneticPr fontId="3"/>
  </si>
  <si>
    <t>＜生活介護に係る前年度の平均値＞※新規申請の場合は推定数を記載ください。</t>
    <rPh sb="1" eb="3">
      <t>セイカツ</t>
    </rPh>
    <rPh sb="3" eb="5">
      <t>カイゴ</t>
    </rPh>
    <rPh sb="6" eb="7">
      <t>カカ</t>
    </rPh>
    <rPh sb="8" eb="9">
      <t>ゼン</t>
    </rPh>
    <rPh sb="9" eb="11">
      <t>ネンド</t>
    </rPh>
    <rPh sb="12" eb="15">
      <t>ヘイキンチ</t>
    </rPh>
    <rPh sb="17" eb="19">
      <t>シンキ</t>
    </rPh>
    <rPh sb="19" eb="21">
      <t>シンセイ</t>
    </rPh>
    <rPh sb="22" eb="24">
      <t>バアイ</t>
    </rPh>
    <rPh sb="25" eb="28">
      <t>スイテイスウ</t>
    </rPh>
    <rPh sb="29" eb="31">
      <t>キサイ</t>
    </rPh>
    <phoneticPr fontId="8"/>
  </si>
  <si>
    <t>看護職員、理学療法士、作業療法士又は言語聴覚士及び生活支援員（生活介護を実施する場合）</t>
    <rPh sb="0" eb="2">
      <t>カンゴ</t>
    </rPh>
    <rPh sb="2" eb="4">
      <t>ショクイン</t>
    </rPh>
    <rPh sb="5" eb="7">
      <t>リガク</t>
    </rPh>
    <rPh sb="7" eb="10">
      <t>リョウホウシ</t>
    </rPh>
    <rPh sb="11" eb="13">
      <t>サギョウ</t>
    </rPh>
    <rPh sb="13" eb="16">
      <t>リョウホウシ</t>
    </rPh>
    <rPh sb="16" eb="17">
      <t>マタ</t>
    </rPh>
    <rPh sb="18" eb="20">
      <t>ゲンゴ</t>
    </rPh>
    <rPh sb="20" eb="23">
      <t>チョウカクシ</t>
    </rPh>
    <rPh sb="23" eb="24">
      <t>オヨ</t>
    </rPh>
    <rPh sb="25" eb="27">
      <t>セイカツ</t>
    </rPh>
    <rPh sb="27" eb="29">
      <t>シエン</t>
    </rPh>
    <rPh sb="29" eb="30">
      <t>イン</t>
    </rPh>
    <rPh sb="31" eb="35">
      <t>セイカツカイゴ</t>
    </rPh>
    <rPh sb="36" eb="38">
      <t>ジッシ</t>
    </rPh>
    <rPh sb="40" eb="42">
      <t>バアイ</t>
    </rPh>
    <phoneticPr fontId="3"/>
  </si>
  <si>
    <t>看護職員、理学療法士、作業療法士又は言語聴覚士及び生活支援員（機能訓練を実施する場合）</t>
    <rPh sb="16" eb="17">
      <t>マタ</t>
    </rPh>
    <rPh sb="18" eb="20">
      <t>ゲンゴ</t>
    </rPh>
    <rPh sb="20" eb="23">
      <t>チョウカクシ</t>
    </rPh>
    <rPh sb="31" eb="35">
      <t>キノウクンレン</t>
    </rPh>
    <rPh sb="36" eb="38">
      <t>ジッシ</t>
    </rPh>
    <rPh sb="40" eb="42">
      <t>バアイ</t>
    </rPh>
    <phoneticPr fontId="3"/>
  </si>
  <si>
    <t>生活支援員及び看護職員（生活訓練を実施する場合）</t>
    <rPh sb="0" eb="5">
      <t>セイカツシエンイン</t>
    </rPh>
    <rPh sb="5" eb="6">
      <t>オヨ</t>
    </rPh>
    <rPh sb="12" eb="14">
      <t>セイカツ</t>
    </rPh>
    <rPh sb="14" eb="16">
      <t>クンレン</t>
    </rPh>
    <rPh sb="17" eb="19">
      <t>ジッシ</t>
    </rPh>
    <rPh sb="21" eb="23">
      <t>バアイ</t>
    </rPh>
    <phoneticPr fontId="3"/>
  </si>
  <si>
    <t>職業指導員及び生活支援員（就労移行支援を実施する場合）</t>
    <rPh sb="0" eb="2">
      <t>ショクギョウ</t>
    </rPh>
    <rPh sb="2" eb="4">
      <t>シドウ</t>
    </rPh>
    <rPh sb="4" eb="5">
      <t>イン</t>
    </rPh>
    <rPh sb="5" eb="6">
      <t>オヨ</t>
    </rPh>
    <rPh sb="7" eb="9">
      <t>セイカツ</t>
    </rPh>
    <rPh sb="9" eb="11">
      <t>シエン</t>
    </rPh>
    <rPh sb="11" eb="12">
      <t>イン</t>
    </rPh>
    <rPh sb="13" eb="15">
      <t>シュウロウ</t>
    </rPh>
    <rPh sb="15" eb="17">
      <t>イコウ</t>
    </rPh>
    <rPh sb="17" eb="19">
      <t>シエン</t>
    </rPh>
    <rPh sb="20" eb="22">
      <t>ジッシ</t>
    </rPh>
    <rPh sb="24" eb="26">
      <t>バアイ</t>
    </rPh>
    <phoneticPr fontId="3"/>
  </si>
  <si>
    <t>就労支援員（就労移行支援を実施する場合）</t>
    <rPh sb="0" eb="2">
      <t>シュウロウ</t>
    </rPh>
    <rPh sb="2" eb="4">
      <t>シエン</t>
    </rPh>
    <rPh sb="4" eb="5">
      <t>イン</t>
    </rPh>
    <rPh sb="6" eb="8">
      <t>シュウロウ</t>
    </rPh>
    <rPh sb="8" eb="10">
      <t>イコウ</t>
    </rPh>
    <rPh sb="10" eb="12">
      <t>シエン</t>
    </rPh>
    <rPh sb="13" eb="15">
      <t>ジッシ</t>
    </rPh>
    <rPh sb="17" eb="19">
      <t>バアイ</t>
    </rPh>
    <phoneticPr fontId="3"/>
  </si>
  <si>
    <t>職業指導員及び生活支援員（就労継続支援B型を実施する場合）</t>
    <rPh sb="0" eb="2">
      <t>ショクギョウ</t>
    </rPh>
    <rPh sb="2" eb="4">
      <t>シドウ</t>
    </rPh>
    <rPh sb="4" eb="5">
      <t>イン</t>
    </rPh>
    <rPh sb="5" eb="6">
      <t>オヨ</t>
    </rPh>
    <rPh sb="7" eb="9">
      <t>セイカツ</t>
    </rPh>
    <rPh sb="9" eb="11">
      <t>シエン</t>
    </rPh>
    <rPh sb="11" eb="12">
      <t>イン</t>
    </rPh>
    <rPh sb="13" eb="15">
      <t>シュウロウ</t>
    </rPh>
    <rPh sb="15" eb="17">
      <t>ケイゾク</t>
    </rPh>
    <rPh sb="17" eb="19">
      <t>シエン</t>
    </rPh>
    <rPh sb="20" eb="21">
      <t>ガタ</t>
    </rPh>
    <rPh sb="22" eb="24">
      <t>ジッシ</t>
    </rPh>
    <rPh sb="26" eb="28">
      <t>バアイ</t>
    </rPh>
    <phoneticPr fontId="3"/>
  </si>
  <si>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</si>
  <si>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</si>
  <si>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</si>
  <si>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</si>
  <si>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</si>
  <si>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</si>
  <si>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</si>
  <si>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</si>
  <si>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</si>
  <si>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</si>
  <si>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</si>
  <si>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</si>
  <si>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</si>
  <si>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</si>
  <si>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</si>
  <si>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</si>
  <si>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</si>
  <si>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</si>
  <si>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</si>
  <si>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</si>
  <si>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</si>
  <si>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</si>
  <si>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</si>
  <si>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</si>
  <si>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</si>
  <si>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</si>
  <si>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</si>
  <si>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</si>
  <si>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</si>
  <si>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</si>
  <si>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</si>
  <si>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</si>
  <si>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</si>
  <si>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</si>
  <si>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</si>
  <si>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</si>
  <si>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</si>
  <si>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</si>
  <si>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</si>
  <si>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</si>
  <si>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</si>
  <si>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</si>
  <si>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</si>
  <si>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</si>
  <si>
    <t>(4)事業所における常勤の従業者が勤務すべき時間数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</si>
  <si>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(9)</t>
    <phoneticPr fontId="8"/>
  </si>
  <si>
    <t>(5)職種</t>
    <rPh sb="3" eb="5">
      <t>ショクシュ</t>
    </rPh>
    <phoneticPr fontId="8"/>
  </si>
  <si>
    <t>(6)勤務形態</t>
    <rPh sb="3" eb="5">
      <t>キンム</t>
    </rPh>
    <rPh sb="5" eb="7">
      <t>ケイタイ</t>
    </rPh>
    <phoneticPr fontId="8"/>
  </si>
  <si>
    <t>(7)資格</t>
    <rPh sb="3" eb="5">
      <t>シカク</t>
    </rPh>
    <phoneticPr fontId="8"/>
  </si>
  <si>
    <t>(8)氏名</t>
    <rPh sb="3" eb="5">
      <t>シメイ</t>
    </rPh>
    <phoneticPr fontId="8"/>
  </si>
  <si>
    <t>(10)勤務時間数合計</t>
    <rPh sb="4" eb="6">
      <t>キンム</t>
    </rPh>
    <rPh sb="6" eb="8">
      <t>ジカン</t>
    </rPh>
    <rPh sb="8" eb="9">
      <t>スウ</t>
    </rPh>
    <rPh sb="9" eb="11">
      <t>ゴウケイ</t>
    </rPh>
    <phoneticPr fontId="8"/>
  </si>
  <si>
    <t>(11)週平均の勤務時間数</t>
    <rPh sb="4" eb="7">
      <t>シュウヘイキン</t>
    </rPh>
    <rPh sb="8" eb="10">
      <t>キンム</t>
    </rPh>
    <rPh sb="10" eb="12">
      <t>ジカン</t>
    </rPh>
    <rPh sb="12" eb="13">
      <t>スウ</t>
    </rPh>
    <phoneticPr fontId="8"/>
  </si>
  <si>
    <t>(12)兼務状況
（兼務先／兼務する職務の内容）等</t>
    <phoneticPr fontId="8"/>
  </si>
  <si>
    <t>　(4)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</si>
  <si>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従業者の職種を入力してください。</t>
    <rPh sb="5" eb="8">
      <t>ジュウギョウシャ</t>
    </rPh>
    <rPh sb="9" eb="11">
      <t>ショクシュ</t>
    </rPh>
    <rPh sb="12" eb="14">
      <t>ニュウリョク</t>
    </rPh>
    <phoneticPr fontId="1"/>
  </si>
  <si>
    <t>　(6)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</si>
  <si>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　(7) 従業者の保有する資格を入力してください。</t>
    <rPh sb="5" eb="8">
      <t>ジュウギョウシャ</t>
    </rPh>
    <rPh sb="9" eb="11">
      <t>ホユウ</t>
    </rPh>
    <rPh sb="13" eb="15">
      <t>シカク</t>
    </rPh>
    <rPh sb="16" eb="18">
      <t>ニュウリョク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</si>
  <si>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</si>
  <si>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</si>
  <si>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(9・10) 常勤の職員の休暇等については、その期間が暦年で１月を超えるものでない限り、常勤換算の計算上は勤務したものとみなすことができます。</t>
    <rPh sb="8" eb="10">
      <t>ジョウキン</t>
    </rPh>
    <rPh sb="11" eb="13">
      <t>ショクイン</t>
    </rPh>
    <rPh sb="14" eb="17">
      <t>キュウカトウ</t>
    </rPh>
    <rPh sb="25" eb="27">
      <t>キカン</t>
    </rPh>
    <rPh sb="28" eb="30">
      <t>レキネン</t>
    </rPh>
    <rPh sb="32" eb="33">
      <t>ツキ</t>
    </rPh>
    <rPh sb="34" eb="35">
      <t>コ</t>
    </rPh>
    <rPh sb="42" eb="43">
      <t>カギ</t>
    </rPh>
    <rPh sb="45" eb="49">
      <t>ジョウキンカンサン</t>
    </rPh>
    <rPh sb="50" eb="53">
      <t>ケイサンジョウ</t>
    </rPh>
    <rPh sb="54" eb="56">
      <t>キンム</t>
    </rPh>
    <phoneticPr fontId="1"/>
  </si>
  <si>
    <t xml:space="preserve"> ・本表には計算式を設定していますが、結果に誤りがないかご確認ください。</t>
    <rPh sb="2" eb="4">
      <t>ホンヒョウ</t>
    </rPh>
    <rPh sb="6" eb="9">
      <t>ケイサンシキ</t>
    </rPh>
    <rPh sb="10" eb="12">
      <t>セッテイ</t>
    </rPh>
    <rPh sb="19" eb="21">
      <t>ケッカ</t>
    </rPh>
    <rPh sb="22" eb="23">
      <t>アヤマ</t>
    </rPh>
    <rPh sb="29" eb="31">
      <t>カクニン</t>
    </rPh>
    <phoneticPr fontId="8"/>
  </si>
  <si>
    <t xml:space="preserve"> ・必要項目を満たしていれば、各事業所で使用するシフト表等をもって代替書類として差し支えありません。</t>
    <phoneticPr fontId="8"/>
  </si>
  <si>
    <t>　(11) 従業者ごとに、合計勤務時間数を入力してください。</t>
    <rPh sb="6" eb="9">
      <t>ジュウギョウシャ</t>
    </rPh>
    <rPh sb="13" eb="15">
      <t>ゴウケイ</t>
    </rPh>
    <rPh sb="15" eb="17">
      <t>キンム</t>
    </rPh>
    <rPh sb="17" eb="20">
      <t>ジカンスウ</t>
    </rPh>
    <rPh sb="21" eb="23">
      <t>ニュウリョク</t>
    </rPh>
    <phoneticPr fontId="1"/>
  </si>
  <si>
    <t>　(12)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</si>
  <si>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(13)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</si>
  <si>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管理者</t>
  </si>
  <si>
    <t>就労選択支援員</t>
  </si>
  <si>
    <t>-</t>
  </si>
  <si>
    <t>サービス管理責任者</t>
  </si>
  <si>
    <t>職業指導員</t>
  </si>
  <si>
    <t>就労定着支援員</t>
  </si>
  <si>
    <t>利用者延べ数（合計）</t>
    <rPh sb="0" eb="3">
      <t>リヨウシャ</t>
    </rPh>
    <rPh sb="3" eb="4">
      <t>ノ</t>
    </rPh>
    <rPh sb="5" eb="6">
      <t>スウ</t>
    </rPh>
    <rPh sb="7" eb="9">
      <t>ゴウケイ</t>
    </rPh>
    <phoneticPr fontId="27"/>
  </si>
  <si>
    <t>利用者延べ数（うち施設外就労）</t>
    <rPh sb="3" eb="4">
      <t>ノ</t>
    </rPh>
    <rPh sb="9" eb="11">
      <t>シセツ</t>
    </rPh>
    <rPh sb="11" eb="12">
      <t>ガイ</t>
    </rPh>
    <rPh sb="12" eb="14">
      <t>シュウロウ</t>
    </rPh>
    <phoneticPr fontId="8"/>
  </si>
  <si>
    <t>利用者延べ数（うち本体施設）</t>
    <rPh sb="3" eb="4">
      <t>ノ</t>
    </rPh>
    <rPh sb="9" eb="11">
      <t>ホンタイ</t>
    </rPh>
    <rPh sb="11" eb="13">
      <t>シセツ</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</si>
</sst>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0_ "/>
    <numFmt numFmtId="177" formatCode="[$-409]d;@"/>
    <numFmt numFmtId="178" formatCode="aaa"/>
    <numFmt numFmtId="179" formatCode="[$-409]d&quot;月&quot;"/>
    <numFmt numFmtId="180" formatCode="0.0"/>
  </numFmts>
  <fonts count="29" x14ac:knownFonts="1">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7"/>
      <name val="ＭＳ ゴシック"/>
      <family val="3"/>
      <charset val="128"/>
    </font>
    <font>
      <sz val="8"/>
      <color rgb="FFC00000"/>
      <name val="ＭＳ ゴシック"/>
      <family val="3"/>
      <charset val="128"/>
    </font>
    <font>
      <sz val="6"/>
      <name val="游ゴシック"/>
      <family val="3"/>
      <charset val="128"/>
      <scheme val="minor"/>
    </font>
    <font>
      <sz val="10"/>
      <color rgb="FFFF0000"/>
      <name val="BIZ UDPゴシック"/>
      <family val="3"/>
      <charset val="128"/>
    </font>
  </fonts>
  <fills count="9">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0"/>
        <bgColor indexed="64"/>
      </patternFill>
    </fill>
  </fills>
  <borders count="54">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Down="1">
      <left style="thin">
        <color indexed="64"/>
      </left>
      <right style="thin">
        <color indexed="64"/>
      </right>
      <top style="thin">
        <color indexed="64"/>
      </top>
      <bottom style="thin">
        <color indexed="64"/>
      </bottom>
      <diagonal style="thin">
        <color indexed="64"/>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329">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179" fontId="5" fillId="0" borderId="17" xfId="7" applyNumberFormat="1" applyFont="1" applyBorder="1" applyAlignment="1">
      <alignment horizontal="center" vertical="center"/>
    </xf>
    <xf numFmtId="0" fontId="19" fillId="6" borderId="17" xfId="0" applyFont="1" applyFill="1" applyBorder="1">
      <alignment vertical="center"/>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3" borderId="17" xfId="7" applyFont="1" applyFill="1" applyBorder="1" applyAlignment="1">
      <alignment horizontal="left" vertical="center"/>
    </xf>
    <xf numFmtId="0" fontId="5" fillId="5" borderId="17" xfId="7" applyFont="1" applyFill="1" applyBorder="1">
      <alignment vertical="center"/>
    </xf>
    <xf numFmtId="0" fontId="5" fillId="5" borderId="25" xfId="7" applyFont="1" applyFill="1" applyBorder="1">
      <alignment vertical="center"/>
    </xf>
    <xf numFmtId="0" fontId="14" fillId="0" borderId="0" xfId="7" applyFont="1">
      <alignment vertical="center"/>
    </xf>
    <xf numFmtId="176" fontId="5" fillId="0" borderId="29" xfId="7" applyNumberFormat="1" applyFont="1" applyBorder="1">
      <alignment vertical="center"/>
    </xf>
    <xf numFmtId="176" fontId="5" fillId="0" borderId="17" xfId="7" applyNumberFormat="1" applyFont="1" applyBorder="1">
      <alignment vertical="center"/>
    </xf>
    <xf numFmtId="0" fontId="5" fillId="0" borderId="0" xfId="7" applyFont="1" applyAlignment="1">
      <alignment horizontal="right" vertical="center"/>
    </xf>
    <xf numFmtId="0" fontId="5" fillId="0" borderId="25" xfId="7" applyFont="1" applyBorder="1" applyAlignment="1">
      <alignment horizontal="left" vertical="center"/>
    </xf>
    <xf numFmtId="0" fontId="5" fillId="0" borderId="16" xfId="7" applyFont="1" applyBorder="1" applyAlignment="1">
      <alignment horizontal="left" vertical="center"/>
    </xf>
    <xf numFmtId="0" fontId="24" fillId="0" borderId="0" xfId="0" applyFont="1">
      <alignment vertical="center"/>
    </xf>
    <xf numFmtId="0" fontId="25" fillId="0" borderId="23" xfId="7" applyFont="1" applyBorder="1" applyAlignment="1">
      <alignment horizontal="left" vertical="center"/>
    </xf>
    <xf numFmtId="0" fontId="19" fillId="6" borderId="28" xfId="0" applyFont="1" applyFill="1" applyBorder="1">
      <alignment vertical="center"/>
    </xf>
    <xf numFmtId="0" fontId="2" fillId="0" borderId="0" xfId="0" applyFont="1">
      <alignment vertical="center"/>
    </xf>
    <xf numFmtId="0" fontId="2" fillId="0" borderId="0" xfId="0" applyFont="1" applyAlignment="1">
      <alignment horizontal="right" vertical="center"/>
    </xf>
    <xf numFmtId="49" fontId="28" fillId="0" borderId="4" xfId="4" applyNumberFormat="1" applyFont="1" applyBorder="1" applyAlignment="1">
      <alignment vertical="center" wrapText="1"/>
    </xf>
    <xf numFmtId="0" fontId="5" fillId="0" borderId="17" xfId="7" applyFont="1" applyBorder="1" applyAlignment="1">
      <alignment horizontal="center" vertical="center"/>
    </xf>
    <xf numFmtId="0" fontId="5" fillId="0" borderId="0" xfId="3" applyFont="1" applyAlignment="1">
      <alignment horizontal="center" vertical="center"/>
    </xf>
    <xf numFmtId="0" fontId="5" fillId="0" borderId="0" xfId="7" applyFont="1" applyAlignment="1">
      <alignment horizontal="center" vertical="center"/>
    </xf>
    <xf numFmtId="0" fontId="5" fillId="4" borderId="17" xfId="7" applyFont="1" applyFill="1" applyBorder="1" applyAlignment="1">
      <alignment horizontal="right" vertical="center"/>
    </xf>
    <xf numFmtId="0" fontId="2" fillId="8" borderId="0" xfId="7" applyFont="1" applyFill="1" applyAlignment="1">
      <alignment horizontal="right" vertical="center"/>
    </xf>
    <xf numFmtId="0" fontId="2" fillId="8" borderId="0" xfId="0" applyFont="1" applyFill="1">
      <alignment vertical="center"/>
    </xf>
    <xf numFmtId="0" fontId="2" fillId="8" borderId="0" xfId="0" applyFont="1" applyFill="1" applyAlignment="1">
      <alignment horizontal="right" vertical="center"/>
    </xf>
    <xf numFmtId="0" fontId="13" fillId="0" borderId="0" xfId="0" applyFont="1">
      <alignment vertical="center"/>
    </xf>
    <xf numFmtId="0" fontId="2" fillId="6" borderId="17" xfId="0" applyFont="1" applyFill="1" applyBorder="1">
      <alignment vertical="center"/>
    </xf>
    <xf numFmtId="0" fontId="5" fillId="4" borderId="17" xfId="7" applyFont="1" applyFill="1" applyBorder="1" applyAlignment="1">
      <alignment horizontal="right" vertical="center"/>
    </xf>
    <xf numFmtId="176" fontId="5" fillId="0" borderId="53" xfId="7" applyNumberFormat="1" applyFont="1" applyBorder="1" applyAlignment="1">
      <alignment vertical="center"/>
    </xf>
    <xf numFmtId="0" fontId="5" fillId="0" borderId="17" xfId="7" applyFont="1" applyFill="1" applyBorder="1" applyAlignment="1">
      <alignment horizontal="right" vertical="center"/>
    </xf>
    <xf numFmtId="0" fontId="5" fillId="0" borderId="17" xfId="7" applyNumberFormat="1" applyFont="1" applyFill="1" applyBorder="1" applyAlignment="1">
      <alignment vertical="center"/>
    </xf>
    <xf numFmtId="0" fontId="5" fillId="0" borderId="40" xfId="7" applyFont="1" applyBorder="1" applyAlignment="1">
      <alignment vertical="center" wrapText="1"/>
    </xf>
    <xf numFmtId="0" fontId="6" fillId="0" borderId="0" xfId="5" applyAlignment="1">
      <alignment horizontal="center" vertical="center" shrinkToFit="1"/>
    </xf>
    <xf numFmtId="0" fontId="7" fillId="0" borderId="17" xfId="5" applyFont="1" applyBorder="1" applyAlignment="1">
      <alignment horizontal="left" vertical="center"/>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16" xfId="5" applyFont="1" applyBorder="1" applyAlignment="1">
      <alignment horizontal="left" vertical="center"/>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17" xfId="5" applyBorder="1" applyAlignment="1">
      <alignment horizontal="left" vertical="center"/>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6" fillId="0" borderId="23" xfId="5" applyBorder="1" applyAlignment="1">
      <alignment horizontal="center" vertical="center"/>
    </xf>
    <xf numFmtId="0" fontId="6" fillId="0" borderId="23" xfId="5" applyBorder="1" applyAlignment="1"/>
    <xf numFmtId="0" fontId="6" fillId="0" borderId="26" xfId="5" applyBorder="1" applyAlignment="1"/>
    <xf numFmtId="0" fontId="7" fillId="0" borderId="16" xfId="5" applyFont="1" applyBorder="1" applyAlignment="1">
      <alignment horizontal="center"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19" xfId="5" applyFont="1" applyBorder="1" applyAlignment="1">
      <alignment horizontal="center" vertical="center"/>
    </xf>
    <xf numFmtId="0" fontId="6" fillId="0" borderId="0" xfId="5" applyAlignment="1">
      <alignment horizontal="center" vertical="center"/>
    </xf>
    <xf numFmtId="0" fontId="6" fillId="0" borderId="0" xfId="5" applyAlignment="1"/>
    <xf numFmtId="0" fontId="7" fillId="0" borderId="30"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30" xfId="5" applyFont="1" applyBorder="1" applyAlignment="1">
      <alignment horizontal="left" vertical="center" wrapText="1"/>
    </xf>
    <xf numFmtId="0" fontId="6" fillId="0" borderId="16" xfId="5" applyBorder="1" applyAlignment="1">
      <alignment vertical="center"/>
    </xf>
    <xf numFmtId="0" fontId="7" fillId="0" borderId="31" xfId="5" applyFont="1" applyBorder="1" applyAlignment="1">
      <alignment horizontal="center" vertical="center"/>
    </xf>
    <xf numFmtId="0" fontId="7" fillId="0" borderId="32" xfId="5" applyFont="1" applyBorder="1" applyAlignment="1">
      <alignment horizontal="center" vertical="center"/>
    </xf>
    <xf numFmtId="0" fontId="10" fillId="0" borderId="33" xfId="5" applyFont="1" applyBorder="1" applyAlignment="1">
      <alignment horizontal="left" vertical="center" wrapText="1"/>
    </xf>
    <xf numFmtId="0" fontId="10" fillId="0" borderId="34" xfId="5" applyFont="1" applyBorder="1" applyAlignment="1">
      <alignment horizontal="left" vertical="center" wrapText="1"/>
    </xf>
    <xf numFmtId="0" fontId="6" fillId="0" borderId="34" xfId="5" applyBorder="1" applyAlignment="1"/>
    <xf numFmtId="0" fontId="6" fillId="0" borderId="35" xfId="5" applyBorder="1" applyAlignment="1"/>
    <xf numFmtId="0" fontId="7" fillId="0" borderId="0" xfId="5" applyFont="1" applyAlignment="1">
      <alignment horizontal="left" vertical="center"/>
    </xf>
    <xf numFmtId="0" fontId="6" fillId="0" borderId="0" xfId="5" applyAlignment="1">
      <alignment vertical="center"/>
    </xf>
    <xf numFmtId="0" fontId="7" fillId="0" borderId="17" xfId="8" applyFont="1" applyBorder="1" applyAlignment="1">
      <alignment horizontal="center"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36" xfId="5" applyFont="1" applyBorder="1" applyAlignment="1">
      <alignment horizontal="center" vertical="center"/>
    </xf>
    <xf numFmtId="0" fontId="7" fillId="0" borderId="17" xfId="5" applyFont="1" applyBorder="1" applyAlignment="1">
      <alignment horizontal="center"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0" xfId="5" applyAlignment="1">
      <alignment horizontal="left" vertical="center"/>
    </xf>
    <xf numFmtId="0" fontId="6" fillId="0" borderId="37"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39"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25"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40"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7"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1"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 xfId="5" applyFont="1" applyBorder="1" applyAlignment="1">
      <alignment horizontal="center" vertical="center"/>
    </xf>
    <xf numFmtId="0" fontId="7" fillId="0" borderId="21" xfId="5" applyFont="1" applyBorder="1" applyAlignment="1">
      <alignment horizontal="center" vertical="center"/>
    </xf>
    <xf numFmtId="0" fontId="7" fillId="0" borderId="4" xfId="5" applyFont="1" applyBorder="1" applyAlignment="1">
      <alignment horizontal="center" vertical="center"/>
    </xf>
    <xf numFmtId="0" fontId="7" fillId="0" borderId="26" xfId="5" applyFont="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2"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3" xfId="5" applyFont="1" applyBorder="1" applyAlignment="1">
      <alignment horizontal="center" vertical="center" shrinkToFit="1"/>
    </xf>
    <xf numFmtId="0" fontId="6" fillId="0" borderId="17" xfId="5" applyBorder="1" applyAlignment="1">
      <alignment horizontal="center" vertical="center"/>
    </xf>
    <xf numFmtId="0" fontId="6" fillId="0" borderId="40" xfId="5" applyBorder="1" applyAlignment="1">
      <alignment horizontal="center" vertical="center"/>
    </xf>
    <xf numFmtId="0" fontId="7" fillId="0" borderId="40" xfId="5" applyFont="1" applyBorder="1" applyAlignment="1">
      <alignment horizontal="center" vertical="center"/>
    </xf>
    <xf numFmtId="0" fontId="6" fillId="0" borderId="19" xfId="5" applyBorder="1" applyAlignment="1">
      <alignment horizontal="center" vertical="center"/>
    </xf>
    <xf numFmtId="0" fontId="6" fillId="0" borderId="20" xfId="5" applyBorder="1" applyAlignment="1"/>
    <xf numFmtId="0" fontId="7" fillId="0" borderId="30"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42" xfId="5" applyFont="1" applyBorder="1" applyAlignment="1">
      <alignment horizontal="left" vertical="center" shrinkToFit="1"/>
    </xf>
    <xf numFmtId="0" fontId="6" fillId="0" borderId="21" xfId="5" applyBorder="1" applyAlignment="1">
      <alignment horizontal="left"/>
    </xf>
    <xf numFmtId="0" fontId="7" fillId="0" borderId="37"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4"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6" fillId="0" borderId="0" xfId="5" applyAlignment="1">
      <alignment horizontal="right" vertical="center"/>
    </xf>
    <xf numFmtId="0" fontId="7" fillId="0" borderId="45" xfId="5" applyFont="1" applyBorder="1" applyAlignment="1">
      <alignment horizontal="center" vertical="center"/>
    </xf>
    <xf numFmtId="0" fontId="7" fillId="0" borderId="46" xfId="5" applyFont="1" applyBorder="1" applyAlignment="1">
      <alignment horizontal="center" vertical="center"/>
    </xf>
    <xf numFmtId="0" fontId="6" fillId="2" borderId="46" xfId="5" applyFill="1" applyBorder="1" applyAlignment="1">
      <alignment horizontal="center" vertical="center"/>
    </xf>
    <xf numFmtId="0" fontId="6" fillId="2" borderId="47" xfId="5" applyFill="1" applyBorder="1" applyAlignment="1">
      <alignment horizontal="center" vertical="center"/>
    </xf>
    <xf numFmtId="0" fontId="7" fillId="0" borderId="48" xfId="5" applyFont="1" applyBorder="1" applyAlignment="1">
      <alignment horizontal="center" vertical="center"/>
    </xf>
    <xf numFmtId="0" fontId="7" fillId="0" borderId="49" xfId="5" applyFont="1" applyBorder="1" applyAlignment="1">
      <alignment horizontal="center" vertical="center"/>
    </xf>
    <xf numFmtId="0" fontId="6" fillId="0" borderId="50" xfId="5" applyBorder="1" applyAlignment="1">
      <alignment horizontal="center" vertical="center"/>
    </xf>
    <xf numFmtId="0" fontId="6" fillId="0" borderId="51" xfId="5" applyBorder="1" applyAlignment="1">
      <alignment horizontal="center" vertical="center"/>
    </xf>
    <xf numFmtId="0" fontId="6" fillId="0" borderId="51" xfId="5" applyBorder="1" applyAlignment="1"/>
    <xf numFmtId="0" fontId="6" fillId="0" borderId="52" xfId="5" applyBorder="1" applyAlignment="1"/>
    <xf numFmtId="0" fontId="7" fillId="0" borderId="0" xfId="5" applyFont="1" applyAlignment="1">
      <alignment horizontal="center" vertical="center"/>
    </xf>
    <xf numFmtId="0" fontId="7" fillId="0" borderId="7" xfId="5" applyFont="1" applyBorder="1" applyAlignment="1">
      <alignment horizontal="left" vertical="top"/>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7" xfId="7" applyFont="1" applyBorder="1" applyAlignment="1">
      <alignment horizontal="right" vertical="center"/>
    </xf>
    <xf numFmtId="0" fontId="5" fillId="0" borderId="17" xfId="7" applyFont="1" applyBorder="1" applyAlignment="1">
      <alignment horizontal="center" vertical="center"/>
    </xf>
    <xf numFmtId="0" fontId="5" fillId="0" borderId="17" xfId="7" applyFont="1" applyBorder="1" applyAlignment="1">
      <alignment horizontal="center" vertical="center" wrapText="1"/>
    </xf>
    <xf numFmtId="180" fontId="5" fillId="0" borderId="25" xfId="3" applyNumberFormat="1" applyFont="1" applyBorder="1" applyAlignment="1">
      <alignment horizontal="center" vertical="center" wrapText="1"/>
    </xf>
    <xf numFmtId="180" fontId="5" fillId="0" borderId="23" xfId="3" applyNumberFormat="1" applyFont="1" applyBorder="1" applyAlignment="1">
      <alignment horizontal="center" vertical="center" wrapText="1"/>
    </xf>
    <xf numFmtId="180" fontId="5" fillId="0" borderId="16" xfId="3" applyNumberFormat="1" applyFont="1" applyBorder="1" applyAlignment="1">
      <alignment horizontal="center" vertical="center" wrapText="1"/>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17" xfId="7" applyFont="1" applyBorder="1" applyAlignment="1">
      <alignment vertical="center"/>
    </xf>
    <xf numFmtId="0" fontId="5" fillId="0" borderId="16" xfId="3" applyFont="1" applyBorder="1" applyAlignment="1">
      <alignment horizontal="center" vertical="center" wrapText="1"/>
    </xf>
    <xf numFmtId="0" fontId="5" fillId="0" borderId="17" xfId="3" applyFont="1" applyBorder="1" applyAlignment="1">
      <alignment horizontal="center" vertical="center" wrapText="1"/>
    </xf>
    <xf numFmtId="0" fontId="5" fillId="0" borderId="17" xfId="3" applyFont="1" applyBorder="1" applyAlignment="1">
      <alignment horizontal="center" vertical="center"/>
    </xf>
    <xf numFmtId="0" fontId="5" fillId="0" borderId="17" xfId="7" applyFont="1" applyBorder="1" applyAlignment="1">
      <alignment horizontal="left" vertical="center"/>
    </xf>
    <xf numFmtId="0" fontId="5" fillId="4" borderId="17" xfId="7" applyFont="1" applyFill="1" applyBorder="1" applyAlignment="1">
      <alignment horizontal="right" vertical="center"/>
    </xf>
    <xf numFmtId="179" fontId="5" fillId="0" borderId="17" xfId="7" applyNumberFormat="1" applyFont="1" applyBorder="1" applyAlignment="1">
      <alignment horizontal="center" vertical="center"/>
    </xf>
    <xf numFmtId="0" fontId="2" fillId="5" borderId="17" xfId="7" applyFont="1" applyFill="1" applyBorder="1" applyAlignment="1">
      <alignment vertical="center"/>
    </xf>
    <xf numFmtId="176" fontId="5" fillId="0" borderId="40" xfId="7" applyNumberFormat="1" applyFont="1" applyBorder="1" applyAlignment="1">
      <alignment vertical="center"/>
    </xf>
    <xf numFmtId="176" fontId="5" fillId="0" borderId="28" xfId="7" applyNumberFormat="1" applyFont="1" applyBorder="1" applyAlignment="1">
      <alignment vertical="center"/>
    </xf>
    <xf numFmtId="0" fontId="5" fillId="0" borderId="25" xfId="7" applyFont="1" applyBorder="1" applyAlignment="1">
      <alignment horizontal="center" vertical="center"/>
    </xf>
    <xf numFmtId="0" fontId="5" fillId="0" borderId="23" xfId="7" applyFont="1" applyBorder="1" applyAlignment="1">
      <alignment horizontal="center" vertical="center"/>
    </xf>
    <xf numFmtId="0" fontId="2" fillId="0" borderId="17" xfId="7" applyFont="1" applyBorder="1" applyAlignment="1">
      <alignment vertical="center"/>
    </xf>
    <xf numFmtId="0" fontId="5" fillId="0" borderId="16" xfId="7" applyFont="1" applyBorder="1" applyAlignment="1">
      <alignment horizontal="center" vertical="center"/>
    </xf>
    <xf numFmtId="0" fontId="2" fillId="3" borderId="17" xfId="7" applyFont="1" applyFill="1" applyBorder="1" applyAlignment="1">
      <alignment horizontal="center" vertical="center"/>
    </xf>
    <xf numFmtId="0" fontId="19" fillId="6" borderId="17" xfId="0" applyFont="1" applyFill="1" applyBorder="1" applyAlignment="1">
      <alignment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49" fontId="5" fillId="0" borderId="17" xfId="7" applyNumberFormat="1" applyFont="1" applyBorder="1" applyAlignment="1">
      <alignment horizontal="center" vertical="center"/>
    </xf>
    <xf numFmtId="0" fontId="5" fillId="0" borderId="16" xfId="7" applyFont="1" applyBorder="1" applyAlignment="1">
      <alignment horizontal="center" vertical="center" wrapText="1"/>
    </xf>
    <xf numFmtId="0" fontId="2" fillId="0" borderId="17" xfId="7" applyFont="1" applyBorder="1" applyAlignment="1">
      <alignment horizontal="center" vertical="center" wrapText="1"/>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6" fillId="0" borderId="19" xfId="7" applyFont="1" applyBorder="1" applyAlignment="1">
      <alignment horizontal="center" vertical="center" wrapText="1"/>
    </xf>
    <xf numFmtId="0" fontId="26" fillId="0" borderId="9" xfId="7" applyFont="1" applyBorder="1" applyAlignment="1">
      <alignment horizontal="center" vertical="center" wrapText="1"/>
    </xf>
    <xf numFmtId="0" fontId="2" fillId="3" borderId="17" xfId="7" applyFont="1" applyFill="1" applyBorder="1" applyAlignment="1">
      <alignment horizontal="center" vertical="center" wrapText="1"/>
    </xf>
    <xf numFmtId="0" fontId="2" fillId="4" borderId="10" xfId="7" applyFont="1" applyFill="1" applyBorder="1" applyAlignment="1">
      <alignment horizontal="center" vertical="center"/>
    </xf>
    <xf numFmtId="0" fontId="2" fillId="0" borderId="10" xfId="7" applyFont="1" applyBorder="1" applyAlignment="1">
      <alignment horizontal="center" vertical="center"/>
    </xf>
    <xf numFmtId="0" fontId="2" fillId="5" borderId="17" xfId="7" applyFont="1" applyFill="1" applyBorder="1" applyAlignment="1">
      <alignment horizontal="center" vertical="center"/>
    </xf>
    <xf numFmtId="176" fontId="5" fillId="0" borderId="22" xfId="7" applyNumberFormat="1" applyFont="1" applyBorder="1" applyAlignment="1">
      <alignment vertical="center"/>
    </xf>
    <xf numFmtId="0" fontId="5" fillId="0" borderId="25" xfId="7" applyFont="1" applyBorder="1" applyAlignment="1">
      <alignment horizontal="left" vertical="center"/>
    </xf>
    <xf numFmtId="0" fontId="5" fillId="0" borderId="23" xfId="7" applyFont="1" applyBorder="1" applyAlignment="1">
      <alignment horizontal="left" vertical="center"/>
    </xf>
    <xf numFmtId="0" fontId="5" fillId="0" borderId="16" xfId="7" applyFont="1" applyBorder="1" applyAlignment="1">
      <alignment horizontal="left" vertical="center"/>
    </xf>
    <xf numFmtId="0" fontId="25" fillId="0" borderId="23" xfId="7" applyFont="1" applyBorder="1" applyAlignment="1">
      <alignment horizontal="left" vertical="center" wrapText="1"/>
    </xf>
    <xf numFmtId="0" fontId="25" fillId="0" borderId="16" xfId="7" applyFont="1" applyBorder="1" applyAlignment="1">
      <alignment horizontal="left" vertical="center" wrapText="1"/>
    </xf>
    <xf numFmtId="0" fontId="5" fillId="0" borderId="17" xfId="7" applyFont="1" applyBorder="1" applyAlignment="1">
      <alignment horizontal="left" vertical="center" wrapText="1"/>
    </xf>
    <xf numFmtId="0" fontId="5" fillId="0" borderId="22" xfId="7" applyFont="1" applyBorder="1" applyAlignment="1">
      <alignment horizontal="center" vertical="center" wrapText="1"/>
    </xf>
    <xf numFmtId="0" fontId="5" fillId="0" borderId="0" xfId="3" applyFont="1" applyAlignment="1">
      <alignment horizontal="center" vertical="center" wrapText="1"/>
    </xf>
    <xf numFmtId="0" fontId="5" fillId="0" borderId="25" xfId="7" applyFont="1" applyBorder="1" applyAlignment="1">
      <alignment horizontal="right" vertical="center"/>
    </xf>
    <xf numFmtId="0" fontId="5" fillId="0" borderId="16" xfId="7" applyFont="1" applyBorder="1" applyAlignment="1">
      <alignment horizontal="right" vertical="center"/>
    </xf>
    <xf numFmtId="0" fontId="5" fillId="0" borderId="22" xfId="7" applyFont="1" applyBorder="1" applyAlignment="1">
      <alignment horizontal="right" vertical="center"/>
    </xf>
    <xf numFmtId="0" fontId="5" fillId="0" borderId="19" xfId="7" applyFont="1" applyBorder="1" applyAlignment="1">
      <alignment horizontal="right" vertical="center"/>
    </xf>
    <xf numFmtId="0" fontId="5" fillId="0" borderId="37" xfId="7" applyFont="1" applyBorder="1" applyAlignment="1">
      <alignment horizontal="right" vertical="center"/>
    </xf>
    <xf numFmtId="0" fontId="2" fillId="3" borderId="25" xfId="7" applyFont="1" applyFill="1" applyBorder="1" applyAlignment="1">
      <alignment horizontal="center" vertical="center" wrapText="1"/>
    </xf>
    <xf numFmtId="0" fontId="2" fillId="3" borderId="23" xfId="7" applyFont="1" applyFill="1" applyBorder="1" applyAlignment="1">
      <alignment horizontal="center" vertical="center" wrapText="1"/>
    </xf>
    <xf numFmtId="0" fontId="2" fillId="3" borderId="16" xfId="7" applyFont="1" applyFill="1" applyBorder="1" applyAlignment="1">
      <alignment horizontal="center" vertical="center" wrapText="1"/>
    </xf>
    <xf numFmtId="0" fontId="19" fillId="6" borderId="25" xfId="0" applyFont="1" applyFill="1" applyBorder="1" applyAlignment="1">
      <alignment vertical="center"/>
    </xf>
    <xf numFmtId="0" fontId="19" fillId="6" borderId="23" xfId="0" applyFont="1" applyFill="1" applyBorder="1" applyAlignment="1">
      <alignment vertical="center"/>
    </xf>
    <xf numFmtId="0" fontId="19" fillId="6" borderId="16" xfId="0" applyFont="1" applyFill="1" applyBorder="1" applyAlignment="1">
      <alignment vertical="center"/>
    </xf>
    <xf numFmtId="0" fontId="5" fillId="8" borderId="16" xfId="7" applyFont="1" applyFill="1" applyBorder="1" applyAlignment="1">
      <alignment horizontal="center" vertical="center" wrapText="1"/>
    </xf>
    <xf numFmtId="0" fontId="5" fillId="0" borderId="0" xfId="7" applyFont="1" applyAlignment="1">
      <alignment horizontal="right" vertical="center"/>
    </xf>
    <xf numFmtId="0" fontId="5" fillId="0" borderId="25" xfId="7" applyFont="1" applyFill="1" applyBorder="1" applyAlignment="1">
      <alignment horizontal="right" vertical="center"/>
    </xf>
    <xf numFmtId="0" fontId="5" fillId="0" borderId="23" xfId="7" applyFont="1" applyFill="1" applyBorder="1" applyAlignment="1">
      <alignment horizontal="right" vertical="center"/>
    </xf>
    <xf numFmtId="0" fontId="5" fillId="0" borderId="16" xfId="7" applyFont="1" applyFill="1" applyBorder="1" applyAlignment="1">
      <alignment horizontal="right" vertical="center"/>
    </xf>
    <xf numFmtId="0" fontId="5" fillId="0" borderId="25" xfId="7" applyFont="1" applyBorder="1" applyAlignment="1">
      <alignment vertical="center"/>
    </xf>
    <xf numFmtId="0" fontId="5" fillId="0" borderId="23" xfId="7" applyFont="1" applyBorder="1" applyAlignment="1">
      <alignment vertical="center"/>
    </xf>
    <xf numFmtId="0" fontId="5" fillId="0" borderId="16" xfId="7" applyFont="1" applyBorder="1" applyAlignment="1">
      <alignment vertical="center"/>
    </xf>
    <xf numFmtId="0" fontId="5" fillId="4" borderId="25" xfId="7" applyFont="1" applyFill="1" applyBorder="1" applyAlignment="1">
      <alignment horizontal="right" vertical="center"/>
    </xf>
    <xf numFmtId="0" fontId="5" fillId="4" borderId="23" xfId="7" applyFont="1" applyFill="1" applyBorder="1" applyAlignment="1">
      <alignment horizontal="right" vertical="center"/>
    </xf>
    <xf numFmtId="0" fontId="5" fillId="4" borderId="16" xfId="7" applyFont="1" applyFill="1" applyBorder="1" applyAlignment="1">
      <alignment horizontal="right" vertical="center"/>
    </xf>
    <xf numFmtId="179" fontId="5" fillId="0" borderId="25" xfId="7" applyNumberFormat="1" applyFont="1" applyBorder="1" applyAlignment="1">
      <alignment horizontal="center" vertical="center"/>
    </xf>
    <xf numFmtId="179" fontId="5" fillId="0" borderId="23" xfId="7" applyNumberFormat="1" applyFont="1" applyBorder="1" applyAlignment="1">
      <alignment horizontal="center" vertical="center"/>
    </xf>
    <xf numFmtId="179" fontId="5" fillId="0" borderId="16" xfId="7" applyNumberFormat="1" applyFont="1" applyBorder="1" applyAlignment="1">
      <alignment horizontal="center" vertical="center"/>
    </xf>
    <xf numFmtId="0" fontId="5" fillId="3" borderId="25" xfId="7" applyFont="1" applyFill="1" applyBorder="1" applyAlignment="1">
      <alignment horizontal="center" vertical="center"/>
    </xf>
    <xf numFmtId="0" fontId="5" fillId="3" borderId="16" xfId="7" applyFont="1" applyFill="1" applyBorder="1" applyAlignment="1">
      <alignment horizontal="center" vertical="center"/>
    </xf>
    <xf numFmtId="0" fontId="5" fillId="3" borderId="23" xfId="7" applyFont="1" applyFill="1" applyBorder="1" applyAlignment="1">
      <alignment horizontal="center" vertical="center"/>
    </xf>
    <xf numFmtId="0" fontId="5" fillId="0" borderId="25" xfId="7" applyFont="1" applyBorder="1" applyAlignment="1">
      <alignment horizontal="center" vertical="center" wrapText="1"/>
    </xf>
    <xf numFmtId="0" fontId="5" fillId="0" borderId="23" xfId="7" applyFont="1" applyBorder="1" applyAlignment="1">
      <alignment horizontal="center" vertical="center" wrapText="1"/>
    </xf>
    <xf numFmtId="0" fontId="5" fillId="7" borderId="17" xfId="7" applyFont="1" applyFill="1" applyBorder="1" applyAlignment="1">
      <alignment horizontal="center" vertical="center"/>
    </xf>
    <xf numFmtId="0" fontId="5" fillId="6" borderId="17" xfId="7" applyFont="1" applyFill="1" applyBorder="1" applyAlignment="1">
      <alignment horizontal="center" vertical="center"/>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x14ac:dyDescent="0.4"/>
  <cols>
    <col min="1" max="20" width="3.875" style="2" customWidth="1"/>
    <col min="21" max="255" width="4.25" style="2" customWidth="1"/>
    <col min="256" max="16384" width="8.25" style="2"/>
  </cols>
  <sheetData>
    <row r="1" spans="1:20" ht="12.75" customHeight="1" x14ac:dyDescent="0.4">
      <c r="A1" s="1" t="s">
        <v>0</v>
      </c>
    </row>
    <row r="2" spans="1:20" ht="12.75" customHeight="1" x14ac:dyDescent="0.4">
      <c r="L2" s="31" t="s">
        <v>1</v>
      </c>
    </row>
    <row r="3" spans="1:20" ht="12.75" customHeight="1" thickBot="1" x14ac:dyDescent="0.45">
      <c r="A3" s="234"/>
      <c r="B3" s="3"/>
      <c r="C3" s="3"/>
      <c r="D3" s="3"/>
      <c r="E3" s="3"/>
      <c r="F3" s="3"/>
      <c r="G3" s="3"/>
      <c r="H3" s="3"/>
      <c r="I3" s="176"/>
    </row>
    <row r="4" spans="1:20" ht="12.75" customHeight="1" thickBot="1" x14ac:dyDescent="0.45">
      <c r="A4" s="234"/>
      <c r="B4" s="3"/>
      <c r="C4" s="3"/>
      <c r="D4" s="3"/>
      <c r="E4" s="3"/>
      <c r="F4" s="3"/>
      <c r="G4" s="3"/>
      <c r="H4" s="3"/>
      <c r="I4" s="176"/>
      <c r="N4" s="235" t="s">
        <v>2</v>
      </c>
      <c r="O4" s="236"/>
      <c r="P4" s="237"/>
      <c r="Q4" s="237"/>
      <c r="R4" s="237"/>
      <c r="S4" s="237"/>
      <c r="T4" s="238"/>
    </row>
    <row r="5" spans="1:20" ht="12.75" customHeight="1" thickBot="1" x14ac:dyDescent="0.2">
      <c r="B5" s="32"/>
      <c r="C5" s="33"/>
      <c r="D5" s="33"/>
      <c r="E5" s="33"/>
      <c r="F5" s="33"/>
      <c r="G5" s="33"/>
      <c r="H5" s="33"/>
    </row>
    <row r="6" spans="1:20" ht="12.75" customHeight="1" x14ac:dyDescent="0.15">
      <c r="A6" s="4"/>
      <c r="B6" s="239" t="s">
        <v>3</v>
      </c>
      <c r="C6" s="240"/>
      <c r="D6" s="241"/>
      <c r="E6" s="242"/>
      <c r="F6" s="242"/>
      <c r="G6" s="242"/>
      <c r="H6" s="242"/>
      <c r="I6" s="242"/>
      <c r="J6" s="242"/>
      <c r="K6" s="242"/>
      <c r="L6" s="242"/>
      <c r="M6" s="242"/>
      <c r="N6" s="242"/>
      <c r="O6" s="242"/>
      <c r="P6" s="242"/>
      <c r="Q6" s="242"/>
      <c r="R6" s="243"/>
      <c r="S6" s="243"/>
      <c r="T6" s="244"/>
    </row>
    <row r="7" spans="1:20" ht="12.75" customHeight="1" x14ac:dyDescent="0.15">
      <c r="A7" s="5" t="s">
        <v>4</v>
      </c>
      <c r="B7" s="146" t="s">
        <v>5</v>
      </c>
      <c r="C7" s="171"/>
      <c r="D7" s="221"/>
      <c r="E7" s="150"/>
      <c r="F7" s="150"/>
      <c r="G7" s="150"/>
      <c r="H7" s="150"/>
      <c r="I7" s="150"/>
      <c r="J7" s="150"/>
      <c r="K7" s="150"/>
      <c r="L7" s="150"/>
      <c r="M7" s="150"/>
      <c r="N7" s="150"/>
      <c r="O7" s="150"/>
      <c r="P7" s="150"/>
      <c r="Q7" s="150"/>
      <c r="R7" s="151"/>
      <c r="S7" s="151"/>
      <c r="T7" s="222"/>
    </row>
    <row r="8" spans="1:20" ht="12.75" customHeight="1" x14ac:dyDescent="0.4">
      <c r="A8" s="5"/>
      <c r="B8" s="210" t="s">
        <v>6</v>
      </c>
      <c r="C8" s="209"/>
      <c r="D8" s="6" t="s">
        <v>7</v>
      </c>
      <c r="E8" s="7"/>
      <c r="F8" s="7"/>
      <c r="G8" s="7"/>
      <c r="H8" s="7"/>
      <c r="I8" s="7"/>
      <c r="J8" s="7"/>
      <c r="K8" s="7"/>
      <c r="L8" s="7"/>
      <c r="M8" s="7"/>
      <c r="N8" s="7"/>
      <c r="O8" s="7"/>
      <c r="P8" s="7"/>
      <c r="Q8" s="7"/>
      <c r="R8" s="7"/>
      <c r="S8" s="7"/>
      <c r="T8" s="8"/>
    </row>
    <row r="9" spans="1:20" ht="12.75" customHeight="1" x14ac:dyDescent="0.4">
      <c r="A9" s="5" t="s">
        <v>8</v>
      </c>
      <c r="B9" s="245"/>
      <c r="C9" s="227"/>
      <c r="D9" s="9"/>
      <c r="E9" s="10"/>
      <c r="F9" s="11" t="s">
        <v>9</v>
      </c>
      <c r="G9" s="12"/>
      <c r="H9" s="12"/>
      <c r="I9" s="246" t="s">
        <v>10</v>
      </c>
      <c r="J9" s="246"/>
      <c r="K9" s="10"/>
      <c r="L9" s="10"/>
      <c r="M9" s="10"/>
      <c r="N9" s="10"/>
      <c r="O9" s="10"/>
      <c r="P9" s="10"/>
      <c r="Q9" s="10"/>
      <c r="R9" s="10"/>
      <c r="S9" s="10"/>
      <c r="T9" s="13"/>
    </row>
    <row r="10" spans="1:20" ht="12.75" customHeight="1" x14ac:dyDescent="0.4">
      <c r="A10" s="14"/>
      <c r="B10" s="141"/>
      <c r="C10" s="142"/>
      <c r="D10" s="15"/>
      <c r="E10" s="16"/>
      <c r="F10" s="16"/>
      <c r="G10" s="16"/>
      <c r="H10" s="16"/>
      <c r="I10" s="16"/>
      <c r="J10" s="16"/>
      <c r="K10" s="16"/>
      <c r="L10" s="16"/>
      <c r="M10" s="16"/>
      <c r="N10" s="16"/>
      <c r="O10" s="16"/>
      <c r="P10" s="16"/>
      <c r="Q10" s="16"/>
      <c r="R10" s="16"/>
      <c r="S10" s="16"/>
      <c r="T10" s="17"/>
    </row>
    <row r="11" spans="1:20" ht="12.75" customHeight="1" x14ac:dyDescent="0.15">
      <c r="A11" s="18"/>
      <c r="B11" s="146" t="s">
        <v>11</v>
      </c>
      <c r="C11" s="171"/>
      <c r="D11" s="171" t="s">
        <v>12</v>
      </c>
      <c r="E11" s="171"/>
      <c r="F11" s="218"/>
      <c r="G11" s="218"/>
      <c r="H11" s="218"/>
      <c r="I11" s="218"/>
      <c r="J11" s="219"/>
      <c r="K11" s="220" t="s">
        <v>13</v>
      </c>
      <c r="L11" s="220"/>
      <c r="M11" s="221"/>
      <c r="N11" s="150"/>
      <c r="O11" s="150"/>
      <c r="P11" s="150"/>
      <c r="Q11" s="150"/>
      <c r="R11" s="151"/>
      <c r="S11" s="151"/>
      <c r="T11" s="222"/>
    </row>
    <row r="12" spans="1:20" ht="12.75" customHeight="1" x14ac:dyDescent="0.15">
      <c r="A12" s="223" t="s">
        <v>14</v>
      </c>
      <c r="B12" s="188"/>
      <c r="C12" s="188"/>
      <c r="D12" s="188"/>
      <c r="E12" s="188"/>
      <c r="F12" s="188"/>
      <c r="G12" s="188"/>
      <c r="H12" s="188"/>
      <c r="I12" s="224"/>
      <c r="J12" s="137" t="s">
        <v>15</v>
      </c>
      <c r="K12" s="138"/>
      <c r="L12" s="138"/>
      <c r="M12" s="138"/>
      <c r="N12" s="138"/>
      <c r="O12" s="138"/>
      <c r="P12" s="138"/>
      <c r="Q12" s="138"/>
      <c r="R12" s="144"/>
      <c r="S12" s="144"/>
      <c r="T12" s="145"/>
    </row>
    <row r="13" spans="1:20" ht="13.5" x14ac:dyDescent="0.15">
      <c r="A13" s="225" t="s">
        <v>16</v>
      </c>
      <c r="B13" s="226"/>
      <c r="C13" s="171" t="s">
        <v>3</v>
      </c>
      <c r="D13" s="137"/>
      <c r="E13" s="19"/>
      <c r="F13" s="20"/>
      <c r="G13" s="20"/>
      <c r="H13" s="20"/>
      <c r="I13" s="21"/>
      <c r="J13" s="149" t="s">
        <v>17</v>
      </c>
      <c r="K13" s="227"/>
      <c r="L13" s="228" t="s">
        <v>18</v>
      </c>
      <c r="M13" s="229"/>
      <c r="N13" s="229"/>
      <c r="O13" s="229"/>
      <c r="P13" s="229"/>
      <c r="Q13" s="229"/>
      <c r="R13" s="151"/>
      <c r="S13" s="151"/>
      <c r="T13" s="222"/>
    </row>
    <row r="14" spans="1:20" ht="20.25" customHeight="1" x14ac:dyDescent="0.15">
      <c r="A14" s="230" t="s">
        <v>19</v>
      </c>
      <c r="B14" s="231"/>
      <c r="C14" s="171" t="s">
        <v>20</v>
      </c>
      <c r="D14" s="137"/>
      <c r="E14" s="140"/>
      <c r="F14" s="232"/>
      <c r="G14" s="232"/>
      <c r="H14" s="232"/>
      <c r="I14" s="233"/>
      <c r="J14" s="140"/>
      <c r="K14" s="141"/>
      <c r="L14" s="22"/>
      <c r="M14" s="23"/>
      <c r="N14" s="23"/>
      <c r="O14" s="23"/>
      <c r="P14" s="23"/>
      <c r="Q14" s="23"/>
      <c r="R14" s="23"/>
      <c r="S14" s="23"/>
      <c r="T14" s="24"/>
    </row>
    <row r="15" spans="1:20" ht="12.75" customHeight="1" x14ac:dyDescent="0.4">
      <c r="A15" s="214" t="s">
        <v>21</v>
      </c>
      <c r="B15" s="210"/>
      <c r="C15" s="210"/>
      <c r="D15" s="210"/>
      <c r="E15" s="209"/>
      <c r="F15" s="171" t="s">
        <v>22</v>
      </c>
      <c r="G15" s="171"/>
      <c r="H15" s="171"/>
      <c r="I15" s="187" t="s">
        <v>23</v>
      </c>
      <c r="J15" s="188"/>
      <c r="K15" s="189"/>
      <c r="L15" s="171" t="s">
        <v>24</v>
      </c>
      <c r="M15" s="171"/>
      <c r="N15" s="171"/>
      <c r="O15" s="171" t="s">
        <v>25</v>
      </c>
      <c r="P15" s="171"/>
      <c r="Q15" s="137"/>
      <c r="R15" s="216" t="s">
        <v>26</v>
      </c>
      <c r="S15" s="216"/>
      <c r="T15" s="217"/>
    </row>
    <row r="16" spans="1:20" ht="12.75" customHeight="1" x14ac:dyDescent="0.4">
      <c r="A16" s="215"/>
      <c r="B16" s="141"/>
      <c r="C16" s="141"/>
      <c r="D16" s="141"/>
      <c r="E16" s="142"/>
      <c r="F16" s="25" t="s">
        <v>27</v>
      </c>
      <c r="G16" s="137" t="s">
        <v>28</v>
      </c>
      <c r="H16" s="146"/>
      <c r="I16" s="26" t="s">
        <v>27</v>
      </c>
      <c r="J16" s="137" t="s">
        <v>28</v>
      </c>
      <c r="K16" s="146"/>
      <c r="L16" s="26" t="s">
        <v>27</v>
      </c>
      <c r="M16" s="137" t="s">
        <v>28</v>
      </c>
      <c r="N16" s="146"/>
      <c r="O16" s="26" t="s">
        <v>27</v>
      </c>
      <c r="P16" s="137" t="s">
        <v>28</v>
      </c>
      <c r="Q16" s="138"/>
      <c r="R16" s="26" t="s">
        <v>27</v>
      </c>
      <c r="S16" s="137" t="s">
        <v>28</v>
      </c>
      <c r="T16" s="211"/>
    </row>
    <row r="17" spans="1:20" ht="12.75" customHeight="1" x14ac:dyDescent="0.4">
      <c r="A17" s="27"/>
      <c r="B17" s="208" t="s">
        <v>29</v>
      </c>
      <c r="C17" s="209"/>
      <c r="D17" s="187" t="s">
        <v>30</v>
      </c>
      <c r="E17" s="189"/>
      <c r="F17" s="26"/>
      <c r="G17" s="137"/>
      <c r="H17" s="146"/>
      <c r="I17" s="26"/>
      <c r="J17" s="137"/>
      <c r="K17" s="146"/>
      <c r="L17" s="26"/>
      <c r="M17" s="137"/>
      <c r="N17" s="146"/>
      <c r="O17" s="26"/>
      <c r="P17" s="137"/>
      <c r="Q17" s="138"/>
      <c r="R17" s="26"/>
      <c r="S17" s="137"/>
      <c r="T17" s="211"/>
    </row>
    <row r="18" spans="1:20" ht="12.75" customHeight="1" x14ac:dyDescent="0.4">
      <c r="A18" s="27"/>
      <c r="B18" s="140"/>
      <c r="C18" s="142"/>
      <c r="D18" s="187" t="s">
        <v>31</v>
      </c>
      <c r="E18" s="189"/>
      <c r="F18" s="26"/>
      <c r="G18" s="137"/>
      <c r="H18" s="146"/>
      <c r="I18" s="26"/>
      <c r="J18" s="137"/>
      <c r="K18" s="146"/>
      <c r="L18" s="26"/>
      <c r="M18" s="137"/>
      <c r="N18" s="146"/>
      <c r="O18" s="26"/>
      <c r="P18" s="137"/>
      <c r="Q18" s="138"/>
      <c r="R18" s="26"/>
      <c r="S18" s="137"/>
      <c r="T18" s="211"/>
    </row>
    <row r="19" spans="1:20" ht="12.75" customHeight="1" x14ac:dyDescent="0.4">
      <c r="A19" s="27"/>
      <c r="B19" s="187" t="s">
        <v>32</v>
      </c>
      <c r="C19" s="188"/>
      <c r="D19" s="188"/>
      <c r="E19" s="189"/>
      <c r="F19" s="137"/>
      <c r="G19" s="138"/>
      <c r="H19" s="146"/>
      <c r="I19" s="137"/>
      <c r="J19" s="138"/>
      <c r="K19" s="146"/>
      <c r="L19" s="137"/>
      <c r="M19" s="138"/>
      <c r="N19" s="146"/>
      <c r="O19" s="137"/>
      <c r="P19" s="138"/>
      <c r="Q19" s="138"/>
      <c r="R19" s="137"/>
      <c r="S19" s="138"/>
      <c r="T19" s="211"/>
    </row>
    <row r="20" spans="1:20" ht="12.75" customHeight="1" x14ac:dyDescent="0.4">
      <c r="A20" s="27"/>
      <c r="B20" s="187" t="s">
        <v>33</v>
      </c>
      <c r="C20" s="188"/>
      <c r="D20" s="188"/>
      <c r="E20" s="189"/>
      <c r="F20" s="130"/>
      <c r="G20" s="131"/>
      <c r="H20" s="212"/>
      <c r="I20" s="130"/>
      <c r="J20" s="131"/>
      <c r="K20" s="212"/>
      <c r="L20" s="130"/>
      <c r="M20" s="131"/>
      <c r="N20" s="212"/>
      <c r="O20" s="130"/>
      <c r="P20" s="131"/>
      <c r="Q20" s="131"/>
      <c r="R20" s="130"/>
      <c r="S20" s="131"/>
      <c r="T20" s="213"/>
    </row>
    <row r="21" spans="1:20" ht="12.75" customHeight="1" x14ac:dyDescent="0.4">
      <c r="A21" s="27"/>
      <c r="B21" s="210"/>
      <c r="C21" s="210"/>
      <c r="D21" s="210"/>
      <c r="E21" s="209"/>
      <c r="F21" s="171" t="s">
        <v>34</v>
      </c>
      <c r="G21" s="171"/>
      <c r="H21" s="171"/>
      <c r="I21" s="137" t="s">
        <v>35</v>
      </c>
      <c r="J21" s="138"/>
      <c r="K21" s="146"/>
      <c r="L21" s="187" t="s">
        <v>36</v>
      </c>
      <c r="M21" s="188"/>
      <c r="N21" s="189"/>
      <c r="O21" s="137" t="s">
        <v>37</v>
      </c>
      <c r="P21" s="138"/>
      <c r="Q21" s="138"/>
      <c r="R21" s="34"/>
      <c r="T21" s="35"/>
    </row>
    <row r="22" spans="1:20" ht="12.75" customHeight="1" x14ac:dyDescent="0.4">
      <c r="A22" s="27"/>
      <c r="B22" s="141"/>
      <c r="C22" s="141"/>
      <c r="D22" s="141"/>
      <c r="E22" s="142"/>
      <c r="F22" s="25" t="s">
        <v>27</v>
      </c>
      <c r="G22" s="137" t="s">
        <v>28</v>
      </c>
      <c r="H22" s="146"/>
      <c r="I22" s="26" t="s">
        <v>27</v>
      </c>
      <c r="J22" s="137" t="s">
        <v>28</v>
      </c>
      <c r="K22" s="146"/>
      <c r="L22" s="26" t="s">
        <v>27</v>
      </c>
      <c r="M22" s="137" t="s">
        <v>28</v>
      </c>
      <c r="N22" s="146"/>
      <c r="O22" s="26" t="s">
        <v>27</v>
      </c>
      <c r="P22" s="137" t="s">
        <v>28</v>
      </c>
      <c r="Q22" s="138"/>
      <c r="R22" s="34"/>
      <c r="T22" s="35"/>
    </row>
    <row r="23" spans="1:20" ht="12.75" customHeight="1" x14ac:dyDescent="0.4">
      <c r="A23" s="27"/>
      <c r="B23" s="208" t="s">
        <v>29</v>
      </c>
      <c r="C23" s="209"/>
      <c r="D23" s="187" t="s">
        <v>30</v>
      </c>
      <c r="E23" s="189"/>
      <c r="F23" s="26"/>
      <c r="G23" s="137"/>
      <c r="H23" s="146"/>
      <c r="I23" s="26"/>
      <c r="J23" s="137"/>
      <c r="K23" s="146"/>
      <c r="L23" s="26"/>
      <c r="M23" s="137"/>
      <c r="N23" s="146"/>
      <c r="O23" s="26"/>
      <c r="P23" s="137"/>
      <c r="Q23" s="138"/>
      <c r="R23" s="34"/>
      <c r="T23" s="35"/>
    </row>
    <row r="24" spans="1:20" ht="12.75" customHeight="1" x14ac:dyDescent="0.4">
      <c r="A24" s="27"/>
      <c r="B24" s="140"/>
      <c r="C24" s="142"/>
      <c r="D24" s="187" t="s">
        <v>31</v>
      </c>
      <c r="E24" s="189"/>
      <c r="F24" s="26"/>
      <c r="G24" s="137"/>
      <c r="H24" s="146"/>
      <c r="I24" s="26"/>
      <c r="J24" s="137"/>
      <c r="K24" s="146"/>
      <c r="L24" s="26"/>
      <c r="M24" s="137"/>
      <c r="N24" s="146"/>
      <c r="O24" s="26"/>
      <c r="P24" s="137"/>
      <c r="Q24" s="138"/>
      <c r="R24" s="34"/>
      <c r="T24" s="35"/>
    </row>
    <row r="25" spans="1:20" ht="12.75" customHeight="1" x14ac:dyDescent="0.4">
      <c r="A25" s="27"/>
      <c r="B25" s="187" t="s">
        <v>32</v>
      </c>
      <c r="C25" s="188"/>
      <c r="D25" s="188"/>
      <c r="E25" s="189"/>
      <c r="F25" s="137"/>
      <c r="G25" s="138"/>
      <c r="H25" s="146"/>
      <c r="I25" s="137"/>
      <c r="J25" s="138"/>
      <c r="K25" s="146"/>
      <c r="L25" s="137"/>
      <c r="M25" s="138"/>
      <c r="N25" s="146"/>
      <c r="O25" s="171"/>
      <c r="P25" s="171"/>
      <c r="Q25" s="137"/>
      <c r="R25" s="34"/>
      <c r="T25" s="35"/>
    </row>
    <row r="26" spans="1:20" ht="12.75" customHeight="1" x14ac:dyDescent="0.4">
      <c r="A26" s="27"/>
      <c r="B26" s="187" t="s">
        <v>33</v>
      </c>
      <c r="C26" s="188"/>
      <c r="D26" s="188"/>
      <c r="E26" s="189"/>
      <c r="F26" s="190"/>
      <c r="G26" s="191"/>
      <c r="H26" s="192"/>
      <c r="I26" s="190"/>
      <c r="J26" s="191"/>
      <c r="K26" s="192"/>
      <c r="L26" s="190"/>
      <c r="M26" s="191"/>
      <c r="N26" s="192"/>
      <c r="O26" s="193"/>
      <c r="P26" s="193"/>
      <c r="Q26" s="190"/>
      <c r="R26" s="34"/>
      <c r="T26" s="35"/>
    </row>
    <row r="27" spans="1:20" s="37" customFormat="1" ht="13.5" customHeight="1" x14ac:dyDescent="0.4">
      <c r="A27" s="36"/>
      <c r="B27" s="194" t="s">
        <v>38</v>
      </c>
      <c r="C27" s="195"/>
      <c r="D27" s="195"/>
      <c r="E27" s="196"/>
      <c r="F27" s="202" t="s">
        <v>39</v>
      </c>
      <c r="G27" s="143"/>
      <c r="H27" s="143"/>
      <c r="I27" s="143"/>
      <c r="J27" s="143"/>
      <c r="K27" s="143"/>
      <c r="L27" s="143"/>
      <c r="M27" s="143"/>
      <c r="N27" s="143"/>
      <c r="O27" s="143"/>
      <c r="P27" s="143"/>
      <c r="Q27" s="143"/>
      <c r="R27" s="143"/>
      <c r="S27" s="143"/>
      <c r="T27" s="203"/>
    </row>
    <row r="28" spans="1:20" s="37" customFormat="1" ht="13.5" customHeight="1" x14ac:dyDescent="0.4">
      <c r="A28" s="36"/>
      <c r="B28" s="197"/>
      <c r="C28" s="151"/>
      <c r="D28" s="151"/>
      <c r="E28" s="198"/>
      <c r="F28" s="38" t="s">
        <v>40</v>
      </c>
      <c r="G28" s="39"/>
      <c r="H28" s="39"/>
      <c r="I28" s="204" t="s">
        <v>41</v>
      </c>
      <c r="J28" s="204"/>
      <c r="K28" s="204"/>
      <c r="L28" s="204"/>
      <c r="M28" s="204" t="s">
        <v>42</v>
      </c>
      <c r="N28" s="204"/>
      <c r="O28" s="204"/>
      <c r="P28" s="204"/>
      <c r="Q28" s="204" t="s">
        <v>43</v>
      </c>
      <c r="R28" s="204"/>
      <c r="S28" s="204"/>
      <c r="T28" s="205"/>
    </row>
    <row r="29" spans="1:20" s="37" customFormat="1" ht="13.5" customHeight="1" x14ac:dyDescent="0.15">
      <c r="A29" s="36"/>
      <c r="B29" s="197"/>
      <c r="C29" s="151"/>
      <c r="D29" s="151"/>
      <c r="E29" s="198"/>
      <c r="F29" s="38" t="s">
        <v>44</v>
      </c>
      <c r="G29" s="39"/>
      <c r="H29" s="39"/>
      <c r="I29" s="202"/>
      <c r="J29" s="206"/>
      <c r="K29" s="206"/>
      <c r="L29" s="207"/>
      <c r="M29" s="202"/>
      <c r="N29" s="206"/>
      <c r="O29" s="206"/>
      <c r="P29" s="207"/>
      <c r="Q29" s="202"/>
      <c r="R29" s="144"/>
      <c r="S29" s="144"/>
      <c r="T29" s="145"/>
    </row>
    <row r="30" spans="1:20" s="37" customFormat="1" ht="13.5" customHeight="1" x14ac:dyDescent="0.15">
      <c r="A30" s="36"/>
      <c r="B30" s="197"/>
      <c r="C30" s="151"/>
      <c r="D30" s="151"/>
      <c r="E30" s="198"/>
      <c r="F30" s="38" t="s">
        <v>45</v>
      </c>
      <c r="G30" s="39"/>
      <c r="H30" s="39"/>
      <c r="I30" s="202"/>
      <c r="J30" s="206"/>
      <c r="K30" s="206"/>
      <c r="L30" s="207"/>
      <c r="M30" s="202"/>
      <c r="N30" s="206"/>
      <c r="O30" s="206"/>
      <c r="P30" s="207"/>
      <c r="Q30" s="202"/>
      <c r="R30" s="144"/>
      <c r="S30" s="144"/>
      <c r="T30" s="145"/>
    </row>
    <row r="31" spans="1:20" s="37" customFormat="1" ht="13.5" customHeight="1" x14ac:dyDescent="0.15">
      <c r="A31" s="40"/>
      <c r="B31" s="199"/>
      <c r="C31" s="200"/>
      <c r="D31" s="200"/>
      <c r="E31" s="201"/>
      <c r="F31" s="38" t="s">
        <v>46</v>
      </c>
      <c r="G31" s="39"/>
      <c r="H31" s="39"/>
      <c r="I31" s="202"/>
      <c r="J31" s="206"/>
      <c r="K31" s="206"/>
      <c r="L31" s="207"/>
      <c r="M31" s="202"/>
      <c r="N31" s="206"/>
      <c r="O31" s="206"/>
      <c r="P31" s="207"/>
      <c r="Q31" s="202"/>
      <c r="R31" s="144"/>
      <c r="S31" s="144"/>
      <c r="T31" s="145"/>
    </row>
    <row r="32" spans="1:20" ht="12.75" customHeight="1" x14ac:dyDescent="0.4">
      <c r="A32" s="170" t="s">
        <v>47</v>
      </c>
      <c r="B32" s="171"/>
      <c r="C32" s="171"/>
      <c r="D32" s="171"/>
      <c r="E32" s="171"/>
      <c r="F32" s="137"/>
      <c r="G32" s="138"/>
      <c r="H32" s="138"/>
      <c r="I32" s="138"/>
      <c r="J32" s="138"/>
      <c r="K32" s="138"/>
      <c r="L32" s="138"/>
      <c r="M32" s="138"/>
      <c r="N32" s="138"/>
      <c r="O32" s="138"/>
      <c r="P32" s="138"/>
      <c r="Q32" s="138"/>
      <c r="R32" s="132"/>
      <c r="S32" s="132"/>
      <c r="T32" s="133"/>
    </row>
    <row r="33" spans="1:21" ht="12.75" customHeight="1" x14ac:dyDescent="0.4">
      <c r="A33" s="170"/>
      <c r="B33" s="129" t="s">
        <v>48</v>
      </c>
      <c r="C33" s="129"/>
      <c r="D33" s="129"/>
      <c r="E33" s="129"/>
      <c r="F33" s="134" t="s">
        <v>49</v>
      </c>
      <c r="G33" s="135"/>
      <c r="H33" s="135"/>
      <c r="I33" s="135"/>
      <c r="J33" s="135"/>
      <c r="K33" s="135"/>
      <c r="L33" s="135"/>
      <c r="M33" s="135"/>
      <c r="N33" s="135"/>
      <c r="O33" s="135"/>
      <c r="P33" s="135"/>
      <c r="Q33" s="135"/>
      <c r="R33" s="132"/>
      <c r="S33" s="132"/>
      <c r="T33" s="133"/>
    </row>
    <row r="34" spans="1:21" ht="12.75" customHeight="1" x14ac:dyDescent="0.4">
      <c r="A34" s="170"/>
      <c r="B34" s="129" t="s">
        <v>50</v>
      </c>
      <c r="C34" s="129"/>
      <c r="D34" s="129"/>
      <c r="E34" s="129"/>
      <c r="F34" s="134" t="s">
        <v>51</v>
      </c>
      <c r="G34" s="135"/>
      <c r="H34" s="135"/>
      <c r="I34" s="135"/>
      <c r="J34" s="135"/>
      <c r="K34" s="135"/>
      <c r="L34" s="135"/>
      <c r="M34" s="135"/>
      <c r="N34" s="135"/>
      <c r="O34" s="135"/>
      <c r="P34" s="135"/>
      <c r="Q34" s="135"/>
      <c r="R34" s="132"/>
      <c r="S34" s="132"/>
      <c r="T34" s="133"/>
    </row>
    <row r="35" spans="1:21" ht="12.75" customHeight="1" x14ac:dyDescent="0.4">
      <c r="A35" s="170"/>
      <c r="B35" s="172" t="s">
        <v>52</v>
      </c>
      <c r="C35" s="173"/>
      <c r="D35" s="173"/>
      <c r="E35" s="174"/>
      <c r="F35" s="181" t="s">
        <v>53</v>
      </c>
      <c r="G35" s="182"/>
      <c r="H35" s="183" t="s">
        <v>54</v>
      </c>
      <c r="I35" s="183"/>
      <c r="J35" s="183"/>
      <c r="K35" s="183"/>
      <c r="L35" s="183"/>
      <c r="M35" s="183"/>
      <c r="N35" s="183"/>
      <c r="O35" s="183"/>
      <c r="P35" s="183"/>
      <c r="Q35" s="184"/>
      <c r="R35" s="41"/>
      <c r="S35" s="42"/>
      <c r="T35" s="43"/>
    </row>
    <row r="36" spans="1:21" ht="12.75" customHeight="1" x14ac:dyDescent="0.4">
      <c r="A36" s="170"/>
      <c r="B36" s="175"/>
      <c r="C36" s="176"/>
      <c r="D36" s="176"/>
      <c r="E36" s="177"/>
      <c r="F36" s="181"/>
      <c r="G36" s="182"/>
      <c r="H36" s="185" t="s">
        <v>55</v>
      </c>
      <c r="I36" s="185"/>
      <c r="J36" s="185" t="s">
        <v>56</v>
      </c>
      <c r="K36" s="185"/>
      <c r="L36" s="185" t="s">
        <v>57</v>
      </c>
      <c r="M36" s="185"/>
      <c r="N36" s="185" t="s">
        <v>58</v>
      </c>
      <c r="O36" s="185"/>
      <c r="P36" s="185" t="s">
        <v>59</v>
      </c>
      <c r="Q36" s="186"/>
      <c r="R36" s="34"/>
      <c r="T36" s="35"/>
    </row>
    <row r="37" spans="1:21" ht="12.75" customHeight="1" x14ac:dyDescent="0.4">
      <c r="A37" s="170"/>
      <c r="B37" s="175"/>
      <c r="C37" s="176"/>
      <c r="D37" s="176"/>
      <c r="E37" s="177"/>
      <c r="F37" s="165"/>
      <c r="G37" s="165"/>
      <c r="H37" s="165"/>
      <c r="I37" s="165"/>
      <c r="J37" s="165"/>
      <c r="K37" s="165"/>
      <c r="L37" s="165"/>
      <c r="M37" s="165"/>
      <c r="N37" s="165"/>
      <c r="O37" s="165"/>
      <c r="P37" s="165"/>
      <c r="Q37" s="166"/>
      <c r="R37" s="34"/>
      <c r="T37" s="35"/>
    </row>
    <row r="38" spans="1:21" ht="12.75" customHeight="1" x14ac:dyDescent="0.4">
      <c r="A38" s="170"/>
      <c r="B38" s="175"/>
      <c r="C38" s="176"/>
      <c r="D38" s="176"/>
      <c r="E38" s="177"/>
      <c r="F38" s="165" t="s">
        <v>60</v>
      </c>
      <c r="G38" s="165"/>
      <c r="H38" s="165" t="s">
        <v>61</v>
      </c>
      <c r="I38" s="166"/>
      <c r="J38" s="167" t="s">
        <v>62</v>
      </c>
      <c r="K38" s="167"/>
      <c r="L38" s="44"/>
      <c r="M38" s="44"/>
      <c r="N38" s="44"/>
      <c r="O38" s="44"/>
      <c r="P38" s="44"/>
      <c r="Q38" s="44"/>
      <c r="R38" s="45"/>
      <c r="S38" s="45"/>
      <c r="T38" s="46"/>
      <c r="U38" s="45"/>
    </row>
    <row r="39" spans="1:21" ht="12.75" customHeight="1" x14ac:dyDescent="0.4">
      <c r="A39" s="170"/>
      <c r="B39" s="175"/>
      <c r="C39" s="176"/>
      <c r="D39" s="176"/>
      <c r="E39" s="177"/>
      <c r="F39" s="165"/>
      <c r="G39" s="165"/>
      <c r="H39" s="165"/>
      <c r="I39" s="166"/>
      <c r="J39" s="167"/>
      <c r="K39" s="167"/>
      <c r="L39" s="45"/>
      <c r="M39" s="45"/>
      <c r="N39" s="45"/>
      <c r="O39" s="45"/>
      <c r="P39" s="45"/>
      <c r="Q39" s="45"/>
      <c r="R39" s="45"/>
      <c r="S39" s="45"/>
      <c r="T39" s="46"/>
      <c r="U39" s="45"/>
    </row>
    <row r="40" spans="1:21" ht="12.75" customHeight="1" x14ac:dyDescent="0.4">
      <c r="A40" s="170"/>
      <c r="B40" s="178"/>
      <c r="C40" s="179"/>
      <c r="D40" s="179"/>
      <c r="E40" s="180"/>
      <c r="F40" s="166"/>
      <c r="G40" s="168"/>
      <c r="H40" s="166"/>
      <c r="I40" s="169"/>
      <c r="J40" s="165"/>
      <c r="K40" s="165"/>
      <c r="L40" s="47"/>
      <c r="M40" s="47"/>
      <c r="N40" s="47"/>
      <c r="O40" s="47"/>
      <c r="P40" s="47"/>
      <c r="Q40" s="47"/>
      <c r="R40" s="47"/>
      <c r="S40" s="47"/>
      <c r="T40" s="48"/>
      <c r="U40" s="45"/>
    </row>
    <row r="41" spans="1:21" ht="12.75" customHeight="1" x14ac:dyDescent="0.4">
      <c r="A41" s="170"/>
      <c r="B41" s="134" t="s">
        <v>63</v>
      </c>
      <c r="C41" s="135"/>
      <c r="D41" s="135"/>
      <c r="E41" s="136"/>
      <c r="F41" s="137" t="s">
        <v>64</v>
      </c>
      <c r="G41" s="138"/>
      <c r="H41" s="138"/>
      <c r="I41" s="138"/>
      <c r="J41" s="138"/>
      <c r="K41" s="138"/>
      <c r="L41" s="138"/>
      <c r="M41" s="138"/>
      <c r="N41" s="138"/>
      <c r="O41" s="138"/>
      <c r="P41" s="138"/>
      <c r="Q41" s="138"/>
      <c r="R41" s="132"/>
      <c r="S41" s="132"/>
      <c r="T41" s="133"/>
    </row>
    <row r="42" spans="1:21" ht="12.75" customHeight="1" x14ac:dyDescent="0.4">
      <c r="A42" s="170"/>
      <c r="B42" s="129" t="s">
        <v>65</v>
      </c>
      <c r="C42" s="129"/>
      <c r="D42" s="129"/>
      <c r="E42" s="129"/>
      <c r="F42" s="130"/>
      <c r="G42" s="131"/>
      <c r="H42" s="131"/>
      <c r="I42" s="131"/>
      <c r="J42" s="131"/>
      <c r="K42" s="131"/>
      <c r="L42" s="131"/>
      <c r="M42" s="131"/>
      <c r="N42" s="131"/>
      <c r="O42" s="131"/>
      <c r="P42" s="131"/>
      <c r="Q42" s="131"/>
      <c r="R42" s="132"/>
      <c r="S42" s="132"/>
      <c r="T42" s="133"/>
    </row>
    <row r="43" spans="1:21" ht="12.75" customHeight="1" x14ac:dyDescent="0.4">
      <c r="A43" s="170"/>
      <c r="B43" s="134" t="s">
        <v>66</v>
      </c>
      <c r="C43" s="135"/>
      <c r="D43" s="135"/>
      <c r="E43" s="136"/>
      <c r="F43" s="137" t="s">
        <v>67</v>
      </c>
      <c r="G43" s="138"/>
      <c r="H43" s="138"/>
      <c r="I43" s="138"/>
      <c r="J43" s="138"/>
      <c r="K43" s="138"/>
      <c r="L43" s="138"/>
      <c r="M43" s="138"/>
      <c r="N43" s="138"/>
      <c r="O43" s="138"/>
      <c r="P43" s="138"/>
      <c r="Q43" s="138"/>
      <c r="R43" s="132"/>
      <c r="S43" s="132"/>
      <c r="T43" s="133"/>
    </row>
    <row r="44" spans="1:21" ht="12.75" customHeight="1" x14ac:dyDescent="0.4">
      <c r="A44" s="170"/>
      <c r="B44" s="129" t="s">
        <v>68</v>
      </c>
      <c r="C44" s="129"/>
      <c r="D44" s="129"/>
      <c r="E44" s="129"/>
      <c r="F44" s="137"/>
      <c r="G44" s="138"/>
      <c r="H44" s="138"/>
      <c r="I44" s="138"/>
      <c r="J44" s="138"/>
      <c r="K44" s="138"/>
      <c r="L44" s="138"/>
      <c r="M44" s="138"/>
      <c r="N44" s="138"/>
      <c r="O44" s="138"/>
      <c r="P44" s="138"/>
      <c r="Q44" s="138"/>
      <c r="R44" s="132"/>
      <c r="S44" s="132"/>
      <c r="T44" s="133"/>
    </row>
    <row r="45" spans="1:21" ht="12.75" customHeight="1" x14ac:dyDescent="0.4">
      <c r="A45" s="170"/>
      <c r="B45" s="129"/>
      <c r="C45" s="129"/>
      <c r="D45" s="129"/>
      <c r="E45" s="129"/>
      <c r="F45" s="137"/>
      <c r="G45" s="138"/>
      <c r="H45" s="138"/>
      <c r="I45" s="138"/>
      <c r="J45" s="138"/>
      <c r="K45" s="138"/>
      <c r="L45" s="138"/>
      <c r="M45" s="138"/>
      <c r="N45" s="138"/>
      <c r="O45" s="138"/>
      <c r="P45" s="138"/>
      <c r="Q45" s="138"/>
      <c r="R45" s="132"/>
      <c r="S45" s="132"/>
      <c r="T45" s="133"/>
    </row>
    <row r="46" spans="1:21" ht="12.75" customHeight="1" x14ac:dyDescent="0.4">
      <c r="A46" s="170"/>
      <c r="B46" s="129" t="s">
        <v>69</v>
      </c>
      <c r="C46" s="129"/>
      <c r="D46" s="129"/>
      <c r="E46" s="129"/>
      <c r="F46" s="137"/>
      <c r="G46" s="138"/>
      <c r="H46" s="138"/>
      <c r="I46" s="138"/>
      <c r="J46" s="138"/>
      <c r="K46" s="138"/>
      <c r="L46" s="138"/>
      <c r="M46" s="138"/>
      <c r="N46" s="138"/>
      <c r="O46" s="138"/>
      <c r="P46" s="138"/>
      <c r="Q46" s="138"/>
      <c r="R46" s="132"/>
      <c r="S46" s="132"/>
      <c r="T46" s="133"/>
    </row>
    <row r="47" spans="1:21" ht="12.75" customHeight="1" x14ac:dyDescent="0.15">
      <c r="A47" s="170"/>
      <c r="B47" s="129" t="s">
        <v>70</v>
      </c>
      <c r="C47" s="129"/>
      <c r="D47" s="129"/>
      <c r="E47" s="129"/>
      <c r="F47" s="140" t="s">
        <v>71</v>
      </c>
      <c r="G47" s="141"/>
      <c r="H47" s="141"/>
      <c r="I47" s="142"/>
      <c r="J47" s="140" t="s">
        <v>72</v>
      </c>
      <c r="K47" s="141"/>
      <c r="L47" s="141"/>
      <c r="M47" s="142"/>
      <c r="N47" s="137"/>
      <c r="O47" s="143"/>
      <c r="P47" s="143"/>
      <c r="Q47" s="143"/>
      <c r="R47" s="144"/>
      <c r="S47" s="144"/>
      <c r="T47" s="145"/>
    </row>
    <row r="48" spans="1:21" ht="12.75" customHeight="1" x14ac:dyDescent="0.15">
      <c r="A48" s="170"/>
      <c r="B48" s="139"/>
      <c r="C48" s="139"/>
      <c r="D48" s="139"/>
      <c r="E48" s="139"/>
      <c r="F48" s="137" t="s">
        <v>73</v>
      </c>
      <c r="G48" s="138"/>
      <c r="H48" s="138"/>
      <c r="I48" s="146"/>
      <c r="J48" s="147" t="s">
        <v>74</v>
      </c>
      <c r="K48" s="148"/>
      <c r="L48" s="49"/>
      <c r="M48" s="50"/>
      <c r="N48" s="51" t="s">
        <v>75</v>
      </c>
      <c r="O48" s="149"/>
      <c r="P48" s="150"/>
      <c r="Q48" s="150"/>
      <c r="R48" s="151"/>
      <c r="S48" s="151"/>
      <c r="T48" s="35"/>
    </row>
    <row r="49" spans="1:20" ht="12.75" customHeight="1" x14ac:dyDescent="0.15">
      <c r="A49" s="170"/>
      <c r="B49" s="139"/>
      <c r="C49" s="139"/>
      <c r="D49" s="139"/>
      <c r="E49" s="139"/>
      <c r="F49" s="137" t="s">
        <v>76</v>
      </c>
      <c r="G49" s="138"/>
      <c r="H49" s="138"/>
      <c r="I49" s="146"/>
      <c r="J49" s="137"/>
      <c r="K49" s="143"/>
      <c r="L49" s="143"/>
      <c r="M49" s="143"/>
      <c r="N49" s="143"/>
      <c r="O49" s="143"/>
      <c r="P49" s="143"/>
      <c r="Q49" s="143"/>
      <c r="R49" s="144"/>
      <c r="S49" s="144"/>
      <c r="T49" s="145"/>
    </row>
    <row r="50" spans="1:20" ht="12.75" customHeight="1" x14ac:dyDescent="0.4">
      <c r="A50" s="152" t="s">
        <v>77</v>
      </c>
      <c r="B50" s="143"/>
      <c r="C50" s="143"/>
      <c r="D50" s="143"/>
      <c r="E50" s="153"/>
      <c r="F50" s="137" t="s">
        <v>78</v>
      </c>
      <c r="G50" s="146"/>
      <c r="H50" s="52"/>
      <c r="I50" s="52"/>
      <c r="J50" s="53"/>
      <c r="K50" s="54"/>
      <c r="L50" s="154" t="s">
        <v>79</v>
      </c>
      <c r="M50" s="154"/>
      <c r="N50" s="154"/>
      <c r="O50" s="55"/>
      <c r="P50" s="56"/>
      <c r="Q50" s="56"/>
      <c r="R50" s="56"/>
      <c r="S50" s="56"/>
      <c r="T50" s="57"/>
    </row>
    <row r="51" spans="1:20" ht="26.25" customHeight="1" x14ac:dyDescent="0.4">
      <c r="A51" s="155" t="s">
        <v>80</v>
      </c>
      <c r="B51" s="132"/>
      <c r="C51" s="132"/>
      <c r="D51" s="132"/>
      <c r="E51" s="156"/>
      <c r="F51" s="137"/>
      <c r="G51" s="138"/>
      <c r="H51" s="138"/>
      <c r="I51" s="138"/>
      <c r="J51" s="138"/>
      <c r="K51" s="138"/>
      <c r="L51" s="138"/>
      <c r="M51" s="138"/>
      <c r="N51" s="138"/>
      <c r="O51" s="138"/>
      <c r="P51" s="138"/>
      <c r="Q51" s="138"/>
      <c r="R51" s="132"/>
      <c r="S51" s="132"/>
      <c r="T51" s="133"/>
    </row>
    <row r="52" spans="1:20" ht="39" customHeight="1" thickBot="1" x14ac:dyDescent="0.2">
      <c r="A52" s="157" t="s">
        <v>81</v>
      </c>
      <c r="B52" s="158"/>
      <c r="C52" s="158"/>
      <c r="D52" s="158"/>
      <c r="E52" s="158"/>
      <c r="F52" s="159" t="s">
        <v>82</v>
      </c>
      <c r="G52" s="160"/>
      <c r="H52" s="160"/>
      <c r="I52" s="160"/>
      <c r="J52" s="160"/>
      <c r="K52" s="160"/>
      <c r="L52" s="160"/>
      <c r="M52" s="160"/>
      <c r="N52" s="160"/>
      <c r="O52" s="160"/>
      <c r="P52" s="160"/>
      <c r="Q52" s="160"/>
      <c r="R52" s="161"/>
      <c r="S52" s="161"/>
      <c r="T52" s="162"/>
    </row>
    <row r="53" spans="1:20" ht="12.75" customHeight="1" x14ac:dyDescent="0.4">
      <c r="A53" s="29" t="s">
        <v>83</v>
      </c>
    </row>
    <row r="54" spans="1:20" ht="12.75" customHeight="1" x14ac:dyDescent="0.4">
      <c r="A54" s="163" t="s">
        <v>84</v>
      </c>
      <c r="B54" s="164"/>
      <c r="C54" s="164"/>
      <c r="D54" s="164"/>
      <c r="E54" s="164"/>
      <c r="F54" s="164"/>
      <c r="G54" s="164"/>
      <c r="H54" s="164"/>
      <c r="I54" s="164"/>
      <c r="J54" s="164"/>
      <c r="K54" s="164"/>
      <c r="L54" s="164"/>
      <c r="M54" s="164"/>
      <c r="N54" s="164"/>
      <c r="O54" s="164"/>
      <c r="P54" s="164"/>
      <c r="Q54" s="164"/>
      <c r="R54" s="164"/>
      <c r="S54" s="164"/>
      <c r="T54" s="164"/>
    </row>
    <row r="55" spans="1:20" ht="12.75" customHeight="1" x14ac:dyDescent="0.4">
      <c r="A55" s="163" t="s">
        <v>85</v>
      </c>
      <c r="B55" s="164"/>
      <c r="C55" s="164"/>
      <c r="D55" s="164"/>
      <c r="E55" s="164"/>
      <c r="F55" s="164"/>
      <c r="G55" s="164"/>
      <c r="H55" s="164"/>
      <c r="I55" s="164"/>
      <c r="J55" s="164"/>
      <c r="K55" s="164"/>
      <c r="L55" s="164"/>
      <c r="M55" s="164"/>
      <c r="N55" s="164"/>
      <c r="O55" s="164"/>
      <c r="P55" s="164"/>
      <c r="Q55" s="164"/>
      <c r="R55" s="164"/>
      <c r="S55" s="164"/>
      <c r="T55" s="164"/>
    </row>
    <row r="56" spans="1:20" ht="12.75" customHeight="1" x14ac:dyDescent="0.4">
      <c r="A56" s="163" t="s">
        <v>86</v>
      </c>
      <c r="B56" s="164"/>
      <c r="C56" s="164"/>
      <c r="D56" s="164"/>
      <c r="E56" s="164"/>
      <c r="F56" s="164"/>
      <c r="G56" s="164"/>
      <c r="H56" s="164"/>
      <c r="I56" s="164"/>
      <c r="J56" s="164"/>
      <c r="K56" s="164"/>
      <c r="L56" s="164"/>
      <c r="M56" s="164"/>
      <c r="N56" s="164"/>
      <c r="O56" s="164"/>
      <c r="P56" s="164"/>
      <c r="Q56" s="164"/>
      <c r="R56" s="164"/>
      <c r="S56" s="164"/>
      <c r="T56" s="164"/>
    </row>
    <row r="57" spans="1:20" s="30" customFormat="1" ht="13.5" customHeight="1" x14ac:dyDescent="0.4">
      <c r="A57" s="163" t="s">
        <v>87</v>
      </c>
      <c r="B57" s="163"/>
      <c r="C57" s="163"/>
      <c r="D57" s="163"/>
      <c r="E57" s="163"/>
      <c r="F57" s="163"/>
      <c r="G57" s="163"/>
      <c r="H57" s="163"/>
      <c r="I57" s="163"/>
      <c r="J57" s="163"/>
      <c r="K57" s="163"/>
      <c r="L57" s="163"/>
      <c r="M57" s="163"/>
      <c r="N57" s="163"/>
      <c r="O57" s="163"/>
      <c r="P57" s="163"/>
      <c r="Q57" s="163"/>
    </row>
    <row r="58" spans="1:20" ht="12.75" customHeight="1" x14ac:dyDescent="0.4">
      <c r="A58" s="163" t="s">
        <v>88</v>
      </c>
      <c r="B58" s="164"/>
      <c r="C58" s="164"/>
      <c r="D58" s="164"/>
      <c r="E58" s="164"/>
      <c r="F58" s="164"/>
      <c r="G58" s="164"/>
      <c r="H58" s="164"/>
      <c r="I58" s="164"/>
      <c r="J58" s="164"/>
      <c r="K58" s="164"/>
      <c r="L58" s="164"/>
      <c r="M58" s="164"/>
      <c r="N58" s="164"/>
      <c r="O58" s="164"/>
      <c r="P58" s="164"/>
      <c r="Q58" s="164"/>
      <c r="R58" s="164"/>
      <c r="S58" s="164"/>
      <c r="T58" s="164"/>
    </row>
    <row r="59" spans="1:20" ht="12.75" customHeight="1" x14ac:dyDescent="0.4">
      <c r="A59" s="163" t="s">
        <v>89</v>
      </c>
      <c r="B59" s="164"/>
      <c r="C59" s="164"/>
      <c r="D59" s="164"/>
      <c r="E59" s="164"/>
      <c r="F59" s="164"/>
      <c r="G59" s="164"/>
      <c r="H59" s="164"/>
      <c r="I59" s="164"/>
      <c r="J59" s="164"/>
      <c r="K59" s="164"/>
      <c r="L59" s="164"/>
      <c r="M59" s="164"/>
      <c r="N59" s="164"/>
      <c r="O59" s="164"/>
      <c r="P59" s="164"/>
      <c r="Q59" s="164"/>
      <c r="R59" s="164"/>
      <c r="S59" s="164"/>
      <c r="T59" s="164"/>
    </row>
    <row r="60" spans="1:20" ht="12.75" customHeight="1" x14ac:dyDescent="0.4">
      <c r="A60" s="163" t="s">
        <v>90</v>
      </c>
      <c r="B60" s="164"/>
      <c r="C60" s="164"/>
      <c r="D60" s="164"/>
      <c r="E60" s="164"/>
      <c r="F60" s="164"/>
      <c r="G60" s="164"/>
      <c r="H60" s="164"/>
      <c r="I60" s="164"/>
      <c r="J60" s="164"/>
      <c r="K60" s="164"/>
      <c r="L60" s="164"/>
      <c r="M60" s="164"/>
      <c r="N60" s="164"/>
      <c r="O60" s="164"/>
      <c r="P60" s="164"/>
      <c r="Q60" s="164"/>
      <c r="R60" s="164"/>
      <c r="S60" s="164"/>
      <c r="T60" s="164"/>
    </row>
    <row r="61" spans="1:20" ht="12.75" customHeight="1" x14ac:dyDescent="0.4">
      <c r="A61" s="58"/>
      <c r="B61" s="28"/>
      <c r="C61" s="28"/>
      <c r="D61" s="28"/>
      <c r="E61" s="28"/>
      <c r="F61" s="28"/>
      <c r="G61" s="28"/>
      <c r="H61" s="28"/>
      <c r="I61" s="28"/>
      <c r="J61" s="28"/>
      <c r="K61" s="28"/>
      <c r="L61" s="28"/>
      <c r="M61" s="28"/>
      <c r="N61" s="28"/>
      <c r="O61" s="28"/>
      <c r="P61" s="28"/>
      <c r="Q61" s="28"/>
    </row>
    <row r="62" spans="1:20" ht="12.75" customHeight="1" x14ac:dyDescent="0.4">
      <c r="A62" s="128"/>
      <c r="B62" s="128"/>
      <c r="C62" s="128"/>
    </row>
    <row r="63" spans="1:20" ht="12.75" customHeight="1" x14ac:dyDescent="0.4">
      <c r="A63" s="128"/>
      <c r="B63" s="128"/>
      <c r="C63" s="128"/>
    </row>
    <row r="64" spans="1:20" ht="12.75" customHeight="1" x14ac:dyDescent="0.4">
      <c r="A64" s="128"/>
      <c r="B64" s="128"/>
      <c r="C64" s="128"/>
    </row>
    <row r="65" spans="1:3" ht="12.75" customHeight="1" x14ac:dyDescent="0.4">
      <c r="A65" s="128"/>
      <c r="B65" s="128"/>
      <c r="C65" s="128"/>
    </row>
    <row r="66" spans="1:3" ht="12.75" customHeight="1" x14ac:dyDescent="0.4">
      <c r="A66" s="128"/>
      <c r="B66" s="128"/>
      <c r="C66" s="128"/>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3"/>
  <printOptions horizontalCentered="1" verticalCentered="1"/>
  <pageMargins left="0.6692913385826772" right="0.19685039370078741" top="0.47244094488188981" bottom="0.27559055118110237" header="0.31496062992125984" footer="0.1968503937007874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11EFD-322E-4C8F-91A8-011E0A9EE2C7}">
  <sheetPr>
    <pageSetUpPr fitToPage="1"/>
  </sheetPr>
  <dimension ref="A1:AS87"/>
  <sheetViews>
    <sheetView showGridLines="0" view="pageBreakPreview" zoomScaleNormal="106" zoomScaleSheetLayoutView="100" workbookViewId="0">
      <selection activeCell="M2" sqref="M2:P2"/>
    </sheetView>
  </sheetViews>
  <sheetFormatPr defaultColWidth="8.25" defaultRowHeight="21" customHeight="1" x14ac:dyDescent="0.4"/>
  <cols>
    <col min="1" max="1" width="2.625" style="59" customWidth="1"/>
    <col min="2" max="2" width="1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42" width="8.25" style="59"/>
    <col min="43" max="44" width="45.75" style="59" customWidth="1"/>
    <col min="45" max="45" width="32.125" style="59" customWidth="1"/>
    <col min="46" max="16384" width="8.25" style="59"/>
  </cols>
  <sheetData>
    <row r="1" spans="1:45" ht="20.100000000000001" customHeight="1" x14ac:dyDescent="0.4">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284" t="s">
        <v>217</v>
      </c>
      <c r="AL1" s="284"/>
      <c r="AM1" s="284"/>
      <c r="AN1" s="284"/>
    </row>
    <row r="2" spans="1:45" ht="18" customHeight="1" x14ac:dyDescent="0.4">
      <c r="A2" s="62"/>
      <c r="B2" s="63"/>
      <c r="C2" s="63"/>
      <c r="D2" s="63"/>
      <c r="E2" s="63"/>
      <c r="F2" s="63"/>
      <c r="G2" s="63"/>
      <c r="H2" s="63"/>
      <c r="I2" s="63"/>
      <c r="J2" s="63"/>
      <c r="K2" s="63"/>
      <c r="L2" s="63"/>
      <c r="M2" s="285">
        <v>2024</v>
      </c>
      <c r="N2" s="285"/>
      <c r="O2" s="285"/>
      <c r="P2" s="285"/>
      <c r="Q2" s="286" t="s">
        <v>94</v>
      </c>
      <c r="R2" s="286"/>
      <c r="S2" s="285">
        <v>5</v>
      </c>
      <c r="T2" s="285"/>
      <c r="U2" s="286" t="s">
        <v>95</v>
      </c>
      <c r="V2" s="286"/>
      <c r="W2" s="63"/>
      <c r="X2" s="63"/>
      <c r="Y2" s="63"/>
      <c r="Z2" s="62"/>
      <c r="AA2" s="62"/>
      <c r="AC2" s="79"/>
      <c r="AD2" s="63"/>
      <c r="AE2" s="63"/>
      <c r="AF2" s="63"/>
      <c r="AG2" s="63"/>
      <c r="AH2" s="63"/>
      <c r="AI2" s="79" t="s">
        <v>96</v>
      </c>
      <c r="AJ2" s="79"/>
      <c r="AK2" s="287"/>
      <c r="AL2" s="287"/>
      <c r="AM2" s="287"/>
      <c r="AN2" s="287"/>
    </row>
    <row r="3" spans="1:45" ht="18" customHeight="1" x14ac:dyDescent="0.4">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272" t="s">
        <v>154</v>
      </c>
      <c r="AL3" s="272"/>
      <c r="AM3" s="272"/>
      <c r="AN3" s="272"/>
    </row>
    <row r="4" spans="1:45" ht="18" customHeight="1" x14ac:dyDescent="0.4">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272"/>
      <c r="AL4" s="272"/>
      <c r="AM4" s="272"/>
      <c r="AN4" s="272"/>
    </row>
    <row r="5" spans="1:45" ht="18" customHeight="1" x14ac:dyDescent="0.4">
      <c r="A5" s="82"/>
      <c r="B5" s="82"/>
      <c r="C5" s="82"/>
      <c r="D5" s="82"/>
      <c r="E5" s="82"/>
      <c r="F5" s="82"/>
      <c r="G5" s="82"/>
      <c r="H5" s="82"/>
      <c r="I5" s="82"/>
      <c r="J5" s="82"/>
      <c r="K5" s="82"/>
      <c r="L5" s="82"/>
      <c r="M5" s="82"/>
      <c r="N5" s="82"/>
      <c r="O5" s="82"/>
      <c r="P5" s="82"/>
      <c r="Q5" s="82"/>
      <c r="R5" s="82"/>
      <c r="S5" s="82"/>
      <c r="T5" s="82"/>
      <c r="U5" s="82"/>
      <c r="V5" s="82"/>
      <c r="W5" s="82"/>
      <c r="Y5" s="85"/>
      <c r="Z5" s="85"/>
      <c r="AA5" s="85"/>
      <c r="AB5" s="62"/>
      <c r="AC5" s="111"/>
      <c r="AD5" s="119"/>
      <c r="AE5" s="119"/>
      <c r="AF5" s="119"/>
      <c r="AG5" s="119"/>
      <c r="AH5" s="119"/>
      <c r="AI5" s="120" t="s">
        <v>207</v>
      </c>
      <c r="AJ5" s="118"/>
      <c r="AK5" s="272" t="s">
        <v>208</v>
      </c>
      <c r="AL5" s="272"/>
      <c r="AM5" s="272"/>
      <c r="AN5" s="272"/>
    </row>
    <row r="6" spans="1:45" ht="18" customHeight="1" x14ac:dyDescent="0.4">
      <c r="A6" s="82"/>
      <c r="B6" s="82"/>
      <c r="C6" s="82"/>
      <c r="D6" s="82"/>
      <c r="E6" s="82"/>
      <c r="F6" s="82"/>
      <c r="G6" s="82"/>
      <c r="H6" s="82"/>
      <c r="I6" s="82"/>
      <c r="J6" s="82"/>
      <c r="K6" s="82"/>
      <c r="L6" s="82"/>
      <c r="M6" s="82"/>
      <c r="N6" s="82"/>
      <c r="O6" s="82"/>
      <c r="P6" s="82"/>
      <c r="Q6" s="82"/>
      <c r="R6" s="82"/>
      <c r="S6" s="82"/>
      <c r="U6" s="82"/>
      <c r="V6" s="82"/>
      <c r="W6" s="82"/>
      <c r="Y6" s="85"/>
      <c r="Z6" s="85"/>
      <c r="AA6" s="85"/>
      <c r="AB6" s="62"/>
      <c r="AC6" s="85"/>
      <c r="AD6" s="85"/>
      <c r="AE6" s="85"/>
      <c r="AF6" s="85"/>
      <c r="AG6" s="112" t="s">
        <v>290</v>
      </c>
      <c r="AH6" s="273">
        <v>40</v>
      </c>
      <c r="AI6" s="273"/>
      <c r="AJ6" s="273"/>
      <c r="AK6" s="85" t="s">
        <v>100</v>
      </c>
      <c r="AL6" s="95">
        <v>160</v>
      </c>
      <c r="AM6" s="85" t="s">
        <v>101</v>
      </c>
      <c r="AN6" s="62"/>
    </row>
    <row r="7" spans="1:45" ht="17.25" customHeight="1" x14ac:dyDescent="0.4">
      <c r="A7" s="62"/>
      <c r="B7" s="66"/>
      <c r="C7" s="66"/>
      <c r="D7" s="66"/>
      <c r="E7" s="66"/>
      <c r="F7" s="66"/>
      <c r="G7" s="66"/>
      <c r="H7" s="66"/>
      <c r="I7" s="66"/>
      <c r="J7" s="66"/>
      <c r="K7" s="66"/>
      <c r="L7" s="66"/>
      <c r="M7" s="66"/>
      <c r="N7" s="66"/>
      <c r="O7" s="66"/>
      <c r="P7" s="66"/>
      <c r="Q7" s="66"/>
      <c r="R7" s="66"/>
      <c r="S7" s="66"/>
      <c r="T7" s="66"/>
      <c r="U7" s="66"/>
      <c r="V7" s="66"/>
      <c r="W7" s="66"/>
      <c r="X7" s="63"/>
      <c r="Y7" s="63"/>
      <c r="Z7" s="63"/>
      <c r="AA7" s="63"/>
      <c r="AB7" s="63"/>
      <c r="AC7" s="63"/>
      <c r="AD7" s="63"/>
      <c r="AE7" s="63"/>
      <c r="AF7" s="63"/>
      <c r="AG7" s="63"/>
      <c r="AH7" s="63"/>
      <c r="AI7" s="63"/>
      <c r="AJ7" s="63"/>
      <c r="AK7" s="63"/>
      <c r="AL7" s="63"/>
      <c r="AM7" s="62"/>
      <c r="AN7" s="62"/>
      <c r="AS7" s="113"/>
    </row>
    <row r="8" spans="1:45" ht="15" customHeight="1" x14ac:dyDescent="0.4">
      <c r="A8" s="270" t="s">
        <v>102</v>
      </c>
      <c r="B8" s="280" t="s">
        <v>292</v>
      </c>
      <c r="C8" s="274" t="s">
        <v>293</v>
      </c>
      <c r="D8" s="250" t="s">
        <v>294</v>
      </c>
      <c r="E8" s="268" t="s">
        <v>295</v>
      </c>
      <c r="F8" s="277" t="s">
        <v>291</v>
      </c>
      <c r="G8" s="277"/>
      <c r="H8" s="277"/>
      <c r="I8" s="277"/>
      <c r="J8" s="277"/>
      <c r="K8" s="277"/>
      <c r="L8" s="277"/>
      <c r="M8" s="277"/>
      <c r="N8" s="277"/>
      <c r="O8" s="277"/>
      <c r="P8" s="277"/>
      <c r="Q8" s="277"/>
      <c r="R8" s="277"/>
      <c r="S8" s="277"/>
      <c r="T8" s="277"/>
      <c r="U8" s="277"/>
      <c r="V8" s="277"/>
      <c r="W8" s="277"/>
      <c r="X8" s="277"/>
      <c r="Y8" s="277"/>
      <c r="Z8" s="277"/>
      <c r="AA8" s="277"/>
      <c r="AB8" s="277"/>
      <c r="AC8" s="277"/>
      <c r="AD8" s="277"/>
      <c r="AE8" s="277"/>
      <c r="AF8" s="277"/>
      <c r="AG8" s="277"/>
      <c r="AH8" s="277"/>
      <c r="AI8" s="277"/>
      <c r="AJ8" s="277"/>
      <c r="AK8" s="278" t="s">
        <v>296</v>
      </c>
      <c r="AL8" s="251" t="s">
        <v>297</v>
      </c>
      <c r="AM8" s="279" t="s">
        <v>298</v>
      </c>
      <c r="AN8" s="279"/>
    </row>
    <row r="9" spans="1:45" ht="15" customHeight="1" x14ac:dyDescent="0.4">
      <c r="A9" s="270"/>
      <c r="B9" s="281"/>
      <c r="C9" s="275"/>
      <c r="D9" s="250"/>
      <c r="E9" s="268"/>
      <c r="F9" s="250" t="s">
        <v>111</v>
      </c>
      <c r="G9" s="250"/>
      <c r="H9" s="250"/>
      <c r="I9" s="250"/>
      <c r="J9" s="250"/>
      <c r="K9" s="250"/>
      <c r="L9" s="250"/>
      <c r="M9" s="250" t="s">
        <v>112</v>
      </c>
      <c r="N9" s="250"/>
      <c r="O9" s="250"/>
      <c r="P9" s="250"/>
      <c r="Q9" s="250"/>
      <c r="R9" s="250"/>
      <c r="S9" s="250"/>
      <c r="T9" s="250" t="s">
        <v>113</v>
      </c>
      <c r="U9" s="250"/>
      <c r="V9" s="250"/>
      <c r="W9" s="250"/>
      <c r="X9" s="250"/>
      <c r="Y9" s="250"/>
      <c r="Z9" s="250"/>
      <c r="AA9" s="250" t="s">
        <v>114</v>
      </c>
      <c r="AB9" s="250"/>
      <c r="AC9" s="250"/>
      <c r="AD9" s="250"/>
      <c r="AE9" s="250"/>
      <c r="AF9" s="250"/>
      <c r="AG9" s="250"/>
      <c r="AH9" s="250" t="s">
        <v>115</v>
      </c>
      <c r="AI9" s="250"/>
      <c r="AJ9" s="250"/>
      <c r="AK9" s="278"/>
      <c r="AL9" s="251"/>
      <c r="AM9" s="279"/>
      <c r="AN9" s="279"/>
    </row>
    <row r="10" spans="1:45" ht="15" customHeight="1" x14ac:dyDescent="0.4">
      <c r="A10" s="270"/>
      <c r="B10" s="282" t="s">
        <v>155</v>
      </c>
      <c r="C10" s="275"/>
      <c r="D10" s="250"/>
      <c r="E10" s="268"/>
      <c r="F10" s="64">
        <f>DATE($M$2,$S$2,1)</f>
        <v>45413</v>
      </c>
      <c r="G10" s="64">
        <f>DATE($M$2,$S$2,2)</f>
        <v>45414</v>
      </c>
      <c r="H10" s="64">
        <f>DATE($M$2,$S$2,3)</f>
        <v>45415</v>
      </c>
      <c r="I10" s="64">
        <f>DATE($M$2,$S$2,4)</f>
        <v>45416</v>
      </c>
      <c r="J10" s="64">
        <f>DATE($M$2,$S$2,5)</f>
        <v>45417</v>
      </c>
      <c r="K10" s="64">
        <f>DATE($M$2,$S$2,6)</f>
        <v>45418</v>
      </c>
      <c r="L10" s="64">
        <f>DATE($M$2,$S$2,7)</f>
        <v>45419</v>
      </c>
      <c r="M10" s="64">
        <f>DATE($M$2,$S$2,8)</f>
        <v>45420</v>
      </c>
      <c r="N10" s="64">
        <f>DATE($M$2,$S$2,9)</f>
        <v>45421</v>
      </c>
      <c r="O10" s="64">
        <f>DATE($M$2,$S$2,10)</f>
        <v>45422</v>
      </c>
      <c r="P10" s="64">
        <f>DATE($M$2,$S$2,11)</f>
        <v>45423</v>
      </c>
      <c r="Q10" s="64">
        <f>DATE($M$2,$S$2,12)</f>
        <v>45424</v>
      </c>
      <c r="R10" s="64">
        <f>DATE($M$2,$S$2,13)</f>
        <v>45425</v>
      </c>
      <c r="S10" s="64">
        <f>DATE($M$2,$S$2,14)</f>
        <v>45426</v>
      </c>
      <c r="T10" s="64">
        <f>DATE($M$2,$S$2,15)</f>
        <v>45427</v>
      </c>
      <c r="U10" s="64">
        <f>DATE($M$2,$S$2,16)</f>
        <v>45428</v>
      </c>
      <c r="V10" s="64">
        <f>DATE($M$2,$S$2,17)</f>
        <v>45429</v>
      </c>
      <c r="W10" s="64">
        <f>DATE($M$2,$S$2,18)</f>
        <v>45430</v>
      </c>
      <c r="X10" s="64">
        <f>DATE($M$2,$S$2,19)</f>
        <v>45431</v>
      </c>
      <c r="Y10" s="64">
        <f>DATE($M$2,$S$2,20)</f>
        <v>45432</v>
      </c>
      <c r="Z10" s="64">
        <f>DATE($M$2,$S$2,21)</f>
        <v>45433</v>
      </c>
      <c r="AA10" s="64">
        <f>DATE($M$2,$S$2,22)</f>
        <v>45434</v>
      </c>
      <c r="AB10" s="64">
        <f>DATE($M$2,$S$2,23)</f>
        <v>45435</v>
      </c>
      <c r="AC10" s="64">
        <f>DATE($M$2,$S$2,24)</f>
        <v>45436</v>
      </c>
      <c r="AD10" s="64">
        <f>DATE($M$2,$S$2,25)</f>
        <v>45437</v>
      </c>
      <c r="AE10" s="64">
        <f>DATE($M$2,$S$2,26)</f>
        <v>45438</v>
      </c>
      <c r="AF10" s="64">
        <f>DATE($M$2,$S$2,27)</f>
        <v>45439</v>
      </c>
      <c r="AG10" s="64">
        <f>DATE($M$2,$S$2,28)</f>
        <v>45440</v>
      </c>
      <c r="AH10" s="64">
        <f>IF(DAY(EOMONTH(F10,0))&lt;29,"",DATE($M$2,$S$2,29))</f>
        <v>45441</v>
      </c>
      <c r="AI10" s="64">
        <f>IF(DAY(EOMONTH(F10,0))&lt;30,"",DATE($M$2,$S$2,30))</f>
        <v>45442</v>
      </c>
      <c r="AJ10" s="64">
        <f>IF(DAY(EOMONTH(F10,0))&lt;31,"",DATE($M$2,$S$2,31))</f>
        <v>45443</v>
      </c>
      <c r="AK10" s="278"/>
      <c r="AL10" s="251"/>
      <c r="AM10" s="279"/>
      <c r="AN10" s="279"/>
    </row>
    <row r="11" spans="1:45" ht="15" customHeight="1" x14ac:dyDescent="0.4">
      <c r="A11" s="270"/>
      <c r="B11" s="283"/>
      <c r="C11" s="276"/>
      <c r="D11" s="250"/>
      <c r="E11" s="268"/>
      <c r="F11" s="65">
        <f>DATE($M$2,$S$2,1)</f>
        <v>45413</v>
      </c>
      <c r="G11" s="65">
        <f>DATE($M$2,$S$2,2)</f>
        <v>45414</v>
      </c>
      <c r="H11" s="65">
        <f>DATE($M$2,$S$2,3)</f>
        <v>45415</v>
      </c>
      <c r="I11" s="65">
        <f>DATE($M$2,$S$2,4)</f>
        <v>45416</v>
      </c>
      <c r="J11" s="65">
        <f>DATE($M$2,$S$2,5)</f>
        <v>45417</v>
      </c>
      <c r="K11" s="65">
        <f>DATE($M$2,$S$2,6)</f>
        <v>45418</v>
      </c>
      <c r="L11" s="65">
        <f>DATE($M$2,$S$2,7)</f>
        <v>45419</v>
      </c>
      <c r="M11" s="65">
        <f>DATE($M$2,$S$2,8)</f>
        <v>45420</v>
      </c>
      <c r="N11" s="65">
        <f>DATE($M$2,$S$2,9)</f>
        <v>45421</v>
      </c>
      <c r="O11" s="65">
        <f>DATE($M$2,$S$2,10)</f>
        <v>45422</v>
      </c>
      <c r="P11" s="65">
        <f>DATE($M$2,$S$2,11)</f>
        <v>45423</v>
      </c>
      <c r="Q11" s="65">
        <f>DATE($M$2,$S$2,12)</f>
        <v>45424</v>
      </c>
      <c r="R11" s="65">
        <f>DATE($M$2,$S$2,13)</f>
        <v>45425</v>
      </c>
      <c r="S11" s="65">
        <f>DATE($M$2,$S$2,14)</f>
        <v>45426</v>
      </c>
      <c r="T11" s="65">
        <f>DATE($M$2,$S$2,15)</f>
        <v>45427</v>
      </c>
      <c r="U11" s="65">
        <f>DATE($M$2,$S$2,16)</f>
        <v>45428</v>
      </c>
      <c r="V11" s="65">
        <f>DATE($M$2,$S$2,17)</f>
        <v>45429</v>
      </c>
      <c r="W11" s="65">
        <f>DATE($M$2,$S$2,18)</f>
        <v>45430</v>
      </c>
      <c r="X11" s="65">
        <f>DATE($M$2,$S$2,19)</f>
        <v>45431</v>
      </c>
      <c r="Y11" s="65">
        <f>DATE($M$2,$S$2,20)</f>
        <v>45432</v>
      </c>
      <c r="Z11" s="65">
        <f>DATE($M$2,$S$2,21)</f>
        <v>45433</v>
      </c>
      <c r="AA11" s="65">
        <f>DATE($M$2,$S$2,22)</f>
        <v>45434</v>
      </c>
      <c r="AB11" s="65">
        <f>DATE($M$2,$S$2,23)</f>
        <v>45435</v>
      </c>
      <c r="AC11" s="65">
        <f>DATE($M$2,$S$2,24)</f>
        <v>45436</v>
      </c>
      <c r="AD11" s="65">
        <f>DATE($M$2,$S$2,25)</f>
        <v>45437</v>
      </c>
      <c r="AE11" s="65">
        <f>DATE($M$2,$S$2,26)</f>
        <v>45438</v>
      </c>
      <c r="AF11" s="65">
        <f>DATE($M$2,$S$2,27)</f>
        <v>45439</v>
      </c>
      <c r="AG11" s="65">
        <f>DATE($M$2,$S$2,28)</f>
        <v>45440</v>
      </c>
      <c r="AH11" s="65">
        <f>IF(DAY(EOMONTH(F11,0))&lt;29,"",DATE($M$2,$S$2,29))</f>
        <v>45441</v>
      </c>
      <c r="AI11" s="65">
        <f>IF(DAY(EOMONTH(F11,0))&lt;30,"",DATE($M$2,$S$2,30))</f>
        <v>45442</v>
      </c>
      <c r="AJ11" s="65">
        <f>IF(DAY(EOMONTH(F11,0))&lt;31,"",DATE($M$2,$S$2,31))</f>
        <v>45443</v>
      </c>
      <c r="AK11" s="278"/>
      <c r="AL11" s="251"/>
      <c r="AM11" s="279"/>
      <c r="AN11" s="279"/>
    </row>
    <row r="12" spans="1:45" ht="18" customHeight="1" x14ac:dyDescent="0.4">
      <c r="A12" s="73">
        <v>1</v>
      </c>
      <c r="B12" s="99" t="s">
        <v>156</v>
      </c>
      <c r="C12" s="81" t="s">
        <v>127</v>
      </c>
      <c r="D12" s="100"/>
      <c r="E12" s="101" t="s">
        <v>127</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+SUM(F12:AJ12)</f>
        <v>0</v>
      </c>
      <c r="AL12" s="70">
        <f t="shared" ref="AL12:AL32" si="0">IF($AK$3="４週",AK12/4,AK12/(DAY(EOMONTH($F$10,0))/7))</f>
        <v>0</v>
      </c>
      <c r="AM12" s="265"/>
      <c r="AN12" s="265"/>
    </row>
    <row r="13" spans="1:45" ht="18" customHeight="1" x14ac:dyDescent="0.4">
      <c r="A13" s="73">
        <v>2</v>
      </c>
      <c r="B13" s="99" t="s">
        <v>173</v>
      </c>
      <c r="C13" s="81" t="s">
        <v>129</v>
      </c>
      <c r="D13" s="100"/>
      <c r="E13" s="101" t="s">
        <v>129</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ref="AK13:AK32" si="1">+SUM(F13:AJ13)</f>
        <v>0</v>
      </c>
      <c r="AL13" s="70">
        <f t="shared" si="0"/>
        <v>0</v>
      </c>
      <c r="AM13" s="265"/>
      <c r="AN13" s="265"/>
    </row>
    <row r="14" spans="1:45" ht="18" customHeight="1" x14ac:dyDescent="0.4">
      <c r="A14" s="73">
        <v>3</v>
      </c>
      <c r="B14" s="99" t="s">
        <v>210</v>
      </c>
      <c r="C14" s="81" t="s">
        <v>131</v>
      </c>
      <c r="D14" s="100"/>
      <c r="E14" s="101" t="s">
        <v>131</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1"/>
        <v>0</v>
      </c>
      <c r="AL14" s="70">
        <f t="shared" si="0"/>
        <v>0</v>
      </c>
      <c r="AM14" s="265"/>
      <c r="AN14" s="265"/>
    </row>
    <row r="15" spans="1:45" ht="18" customHeight="1" x14ac:dyDescent="0.4">
      <c r="A15" s="73">
        <v>4</v>
      </c>
      <c r="B15" s="99" t="s">
        <v>216</v>
      </c>
      <c r="C15" s="81" t="s">
        <v>133</v>
      </c>
      <c r="D15" s="100"/>
      <c r="E15" s="101" t="s">
        <v>133</v>
      </c>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1"/>
        <v>0</v>
      </c>
      <c r="AL15" s="70">
        <f t="shared" si="0"/>
        <v>0</v>
      </c>
      <c r="AM15" s="265"/>
      <c r="AN15" s="265"/>
    </row>
    <row r="16" spans="1:45" ht="18" customHeight="1" x14ac:dyDescent="0.4">
      <c r="A16" s="73">
        <v>5</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1"/>
        <v>0</v>
      </c>
      <c r="AL16" s="70">
        <f t="shared" si="0"/>
        <v>0</v>
      </c>
      <c r="AM16" s="265"/>
      <c r="AN16" s="265"/>
    </row>
    <row r="17" spans="1:40" ht="18" customHeight="1" x14ac:dyDescent="0.4">
      <c r="A17" s="73">
        <v>6</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1"/>
        <v>0</v>
      </c>
      <c r="AL17" s="70">
        <f t="shared" si="0"/>
        <v>0</v>
      </c>
      <c r="AM17" s="265"/>
      <c r="AN17" s="265"/>
    </row>
    <row r="18" spans="1:40" ht="18" customHeight="1" x14ac:dyDescent="0.4">
      <c r="A18" s="73">
        <v>7</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1"/>
        <v>0</v>
      </c>
      <c r="AL18" s="70">
        <f t="shared" si="0"/>
        <v>0</v>
      </c>
      <c r="AM18" s="265"/>
      <c r="AN18" s="265"/>
    </row>
    <row r="19" spans="1:40" ht="18" customHeight="1" x14ac:dyDescent="0.4">
      <c r="A19" s="73">
        <v>8</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1"/>
        <v>0</v>
      </c>
      <c r="AL19" s="70">
        <f t="shared" si="0"/>
        <v>0</v>
      </c>
      <c r="AM19" s="265"/>
      <c r="AN19" s="265"/>
    </row>
    <row r="20" spans="1:40" ht="18" customHeight="1" x14ac:dyDescent="0.4">
      <c r="A20" s="73">
        <v>9</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1"/>
        <v>0</v>
      </c>
      <c r="AL20" s="70">
        <f t="shared" si="0"/>
        <v>0</v>
      </c>
      <c r="AM20" s="265"/>
      <c r="AN20" s="265"/>
    </row>
    <row r="21" spans="1:40" ht="18" customHeight="1" x14ac:dyDescent="0.4">
      <c r="A21" s="73">
        <v>10</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1"/>
        <v>0</v>
      </c>
      <c r="AL21" s="70">
        <f t="shared" si="0"/>
        <v>0</v>
      </c>
      <c r="AM21" s="265"/>
      <c r="AN21" s="265"/>
    </row>
    <row r="22" spans="1:40" ht="18" customHeight="1" x14ac:dyDescent="0.4">
      <c r="A22" s="73">
        <v>11</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1"/>
        <v>0</v>
      </c>
      <c r="AL22" s="70">
        <f t="shared" si="0"/>
        <v>0</v>
      </c>
      <c r="AM22" s="265"/>
      <c r="AN22" s="265"/>
    </row>
    <row r="23" spans="1:40" ht="18" customHeight="1" x14ac:dyDescent="0.4">
      <c r="A23" s="73">
        <v>12</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1"/>
        <v>0</v>
      </c>
      <c r="AL23" s="70">
        <f t="shared" si="0"/>
        <v>0</v>
      </c>
      <c r="AM23" s="265"/>
      <c r="AN23" s="265"/>
    </row>
    <row r="24" spans="1:40" ht="18" customHeight="1" x14ac:dyDescent="0.4">
      <c r="A24" s="73">
        <v>13</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1"/>
        <v>0</v>
      </c>
      <c r="AL24" s="70">
        <f t="shared" si="0"/>
        <v>0</v>
      </c>
      <c r="AM24" s="265"/>
      <c r="AN24" s="265"/>
    </row>
    <row r="25" spans="1:40" ht="18" customHeight="1" x14ac:dyDescent="0.4">
      <c r="A25" s="73">
        <v>14</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1"/>
        <v>0</v>
      </c>
      <c r="AL25" s="70">
        <f t="shared" si="0"/>
        <v>0</v>
      </c>
      <c r="AM25" s="265"/>
      <c r="AN25" s="265"/>
    </row>
    <row r="26" spans="1:40" ht="18" customHeight="1" x14ac:dyDescent="0.4">
      <c r="A26" s="73">
        <v>15</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1"/>
        <v>0</v>
      </c>
      <c r="AL26" s="70">
        <f t="shared" si="0"/>
        <v>0</v>
      </c>
      <c r="AM26" s="265"/>
      <c r="AN26" s="265"/>
    </row>
    <row r="27" spans="1:40" ht="18" customHeight="1" x14ac:dyDescent="0.4">
      <c r="A27" s="73">
        <v>16</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1"/>
        <v>0</v>
      </c>
      <c r="AL27" s="70">
        <f t="shared" si="0"/>
        <v>0</v>
      </c>
      <c r="AM27" s="265"/>
      <c r="AN27" s="265"/>
    </row>
    <row r="28" spans="1:40" ht="18" customHeight="1" x14ac:dyDescent="0.4">
      <c r="A28" s="73">
        <v>17</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1"/>
        <v>0</v>
      </c>
      <c r="AL28" s="70">
        <f t="shared" si="0"/>
        <v>0</v>
      </c>
      <c r="AM28" s="265"/>
      <c r="AN28" s="265"/>
    </row>
    <row r="29" spans="1:40" ht="18" customHeight="1" x14ac:dyDescent="0.4">
      <c r="A29" s="73">
        <v>18</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1"/>
        <v>0</v>
      </c>
      <c r="AL29" s="70">
        <f t="shared" si="0"/>
        <v>0</v>
      </c>
      <c r="AM29" s="265"/>
      <c r="AN29" s="265"/>
    </row>
    <row r="30" spans="1:40" ht="18" customHeight="1" x14ac:dyDescent="0.4">
      <c r="A30" s="73">
        <v>19</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1"/>
        <v>0</v>
      </c>
      <c r="AL30" s="70">
        <f t="shared" si="0"/>
        <v>0</v>
      </c>
      <c r="AM30" s="265"/>
      <c r="AN30" s="265"/>
    </row>
    <row r="31" spans="1:40" ht="18" customHeight="1" x14ac:dyDescent="0.4">
      <c r="A31" s="73">
        <v>20</v>
      </c>
      <c r="B31" s="99"/>
      <c r="C31" s="81"/>
      <c r="D31" s="100"/>
      <c r="E31" s="101"/>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9">
        <f t="shared" si="1"/>
        <v>0</v>
      </c>
      <c r="AL31" s="70">
        <f t="shared" si="0"/>
        <v>0</v>
      </c>
      <c r="AM31" s="265"/>
      <c r="AN31" s="265"/>
    </row>
    <row r="32" spans="1:40" ht="18" customHeight="1" x14ac:dyDescent="0.4">
      <c r="A32" s="268" t="s">
        <v>116</v>
      </c>
      <c r="B32" s="269"/>
      <c r="C32" s="269"/>
      <c r="D32" s="269"/>
      <c r="E32" s="269"/>
      <c r="F32" s="71">
        <f>+SUM(F12:F31)</f>
        <v>0</v>
      </c>
      <c r="G32" s="71">
        <f t="shared" ref="G32:AJ32" si="2">+SUM(G12:G31)</f>
        <v>0</v>
      </c>
      <c r="H32" s="71">
        <f t="shared" si="2"/>
        <v>0</v>
      </c>
      <c r="I32" s="71">
        <f t="shared" si="2"/>
        <v>0</v>
      </c>
      <c r="J32" s="71">
        <f t="shared" si="2"/>
        <v>0</v>
      </c>
      <c r="K32" s="71">
        <f t="shared" si="2"/>
        <v>0</v>
      </c>
      <c r="L32" s="71">
        <f t="shared" si="2"/>
        <v>0</v>
      </c>
      <c r="M32" s="71">
        <f t="shared" si="2"/>
        <v>0</v>
      </c>
      <c r="N32" s="71">
        <f t="shared" si="2"/>
        <v>0</v>
      </c>
      <c r="O32" s="71">
        <f t="shared" si="2"/>
        <v>0</v>
      </c>
      <c r="P32" s="71">
        <f t="shared" si="2"/>
        <v>0</v>
      </c>
      <c r="Q32" s="71">
        <f t="shared" si="2"/>
        <v>0</v>
      </c>
      <c r="R32" s="71">
        <f t="shared" si="2"/>
        <v>0</v>
      </c>
      <c r="S32" s="71">
        <f t="shared" si="2"/>
        <v>0</v>
      </c>
      <c r="T32" s="71">
        <f t="shared" si="2"/>
        <v>0</v>
      </c>
      <c r="U32" s="71">
        <f t="shared" si="2"/>
        <v>0</v>
      </c>
      <c r="V32" s="71">
        <f t="shared" si="2"/>
        <v>0</v>
      </c>
      <c r="W32" s="71">
        <f t="shared" si="2"/>
        <v>0</v>
      </c>
      <c r="X32" s="71">
        <f t="shared" si="2"/>
        <v>0</v>
      </c>
      <c r="Y32" s="71">
        <f t="shared" si="2"/>
        <v>0</v>
      </c>
      <c r="Z32" s="71">
        <f t="shared" si="2"/>
        <v>0</v>
      </c>
      <c r="AA32" s="71">
        <f t="shared" si="2"/>
        <v>0</v>
      </c>
      <c r="AB32" s="71">
        <f t="shared" si="2"/>
        <v>0</v>
      </c>
      <c r="AC32" s="71">
        <f t="shared" si="2"/>
        <v>0</v>
      </c>
      <c r="AD32" s="71">
        <f t="shared" si="2"/>
        <v>0</v>
      </c>
      <c r="AE32" s="71">
        <f t="shared" si="2"/>
        <v>0</v>
      </c>
      <c r="AF32" s="71">
        <f t="shared" si="2"/>
        <v>0</v>
      </c>
      <c r="AG32" s="71">
        <f t="shared" si="2"/>
        <v>0</v>
      </c>
      <c r="AH32" s="71">
        <f t="shared" si="2"/>
        <v>0</v>
      </c>
      <c r="AI32" s="71">
        <f t="shared" si="2"/>
        <v>0</v>
      </c>
      <c r="AJ32" s="71">
        <f t="shared" si="2"/>
        <v>0</v>
      </c>
      <c r="AK32" s="69">
        <f t="shared" si="1"/>
        <v>0</v>
      </c>
      <c r="AL32" s="70">
        <f t="shared" si="0"/>
        <v>0</v>
      </c>
      <c r="AM32" s="270"/>
      <c r="AN32" s="270"/>
    </row>
    <row r="33" spans="1:43" ht="18" customHeight="1" x14ac:dyDescent="0.4">
      <c r="A33" s="269" t="s">
        <v>117</v>
      </c>
      <c r="B33" s="269"/>
      <c r="C33" s="269"/>
      <c r="D33" s="269"/>
      <c r="E33" s="271"/>
      <c r="F33" s="92">
        <v>12</v>
      </c>
      <c r="G33" s="92">
        <v>20</v>
      </c>
      <c r="H33" s="92">
        <v>12</v>
      </c>
      <c r="I33" s="92">
        <v>20</v>
      </c>
      <c r="J33" s="92">
        <v>12</v>
      </c>
      <c r="K33" s="92">
        <v>20</v>
      </c>
      <c r="L33" s="92">
        <v>12</v>
      </c>
      <c r="M33" s="92">
        <v>20</v>
      </c>
      <c r="N33" s="92">
        <v>12</v>
      </c>
      <c r="O33" s="92">
        <v>20</v>
      </c>
      <c r="P33" s="92">
        <v>12</v>
      </c>
      <c r="Q33" s="92">
        <v>20</v>
      </c>
      <c r="R33" s="92">
        <v>12</v>
      </c>
      <c r="S33" s="92">
        <v>20</v>
      </c>
      <c r="T33" s="92">
        <v>12</v>
      </c>
      <c r="U33" s="92">
        <v>20</v>
      </c>
      <c r="V33" s="92">
        <v>12</v>
      </c>
      <c r="W33" s="92">
        <v>20</v>
      </c>
      <c r="X33" s="92">
        <v>12</v>
      </c>
      <c r="Y33" s="92">
        <v>20</v>
      </c>
      <c r="Z33" s="92">
        <v>12</v>
      </c>
      <c r="AA33" s="92">
        <v>20</v>
      </c>
      <c r="AB33" s="92">
        <v>12</v>
      </c>
      <c r="AC33" s="92">
        <v>20</v>
      </c>
      <c r="AD33" s="92">
        <v>12</v>
      </c>
      <c r="AE33" s="92">
        <v>20</v>
      </c>
      <c r="AF33" s="92">
        <v>12</v>
      </c>
      <c r="AG33" s="92">
        <v>20</v>
      </c>
      <c r="AH33" s="92">
        <v>12</v>
      </c>
      <c r="AI33" s="92">
        <v>20</v>
      </c>
      <c r="AJ33" s="92">
        <v>20</v>
      </c>
      <c r="AK33" s="71"/>
      <c r="AL33" s="72"/>
      <c r="AM33" s="270"/>
      <c r="AN33" s="270"/>
    </row>
    <row r="34" spans="1:43" ht="15" customHeight="1" x14ac:dyDescent="0.4">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3" ht="15" customHeight="1" x14ac:dyDescent="0.4">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3" ht="15" customHeight="1" x14ac:dyDescent="0.4">
      <c r="A36" s="66"/>
      <c r="B36" s="66"/>
      <c r="C36" s="66"/>
      <c r="D36" s="66"/>
      <c r="E36" s="66"/>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6"/>
      <c r="AL36" s="66"/>
      <c r="AM36" s="62"/>
    </row>
    <row r="37" spans="1:43" ht="15" customHeight="1" x14ac:dyDescent="0.4">
      <c r="A37" s="66"/>
      <c r="B37" s="66"/>
      <c r="C37" s="66"/>
      <c r="D37" s="66"/>
      <c r="E37" s="66"/>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6"/>
      <c r="AL37" s="66"/>
      <c r="AM37" s="62"/>
    </row>
    <row r="38" spans="1:43" ht="21" customHeight="1" x14ac:dyDescent="0.4">
      <c r="A38" s="67" t="s">
        <v>176</v>
      </c>
      <c r="B38" s="66"/>
      <c r="C38" s="66"/>
      <c r="D38" s="66"/>
      <c r="E38" s="66"/>
      <c r="F38" s="66"/>
      <c r="G38" s="60"/>
      <c r="H38" s="60"/>
      <c r="I38" s="60"/>
      <c r="J38" s="60"/>
      <c r="K38" s="60"/>
      <c r="L38" s="60"/>
      <c r="M38" s="60"/>
      <c r="N38" s="60"/>
      <c r="O38" s="60"/>
      <c r="AM38" s="66"/>
      <c r="AN38" s="62"/>
    </row>
    <row r="39" spans="1:43" ht="24.95" customHeight="1" x14ac:dyDescent="0.4">
      <c r="A39" s="250"/>
      <c r="B39" s="250"/>
      <c r="C39" s="250"/>
      <c r="D39" s="94">
        <v>4</v>
      </c>
      <c r="E39" s="94">
        <v>5</v>
      </c>
      <c r="F39" s="264">
        <v>6</v>
      </c>
      <c r="G39" s="264"/>
      <c r="H39" s="264"/>
      <c r="I39" s="264">
        <v>7</v>
      </c>
      <c r="J39" s="264"/>
      <c r="K39" s="264"/>
      <c r="L39" s="264">
        <v>8</v>
      </c>
      <c r="M39" s="264"/>
      <c r="N39" s="264"/>
      <c r="O39" s="264">
        <v>9</v>
      </c>
      <c r="P39" s="264"/>
      <c r="Q39" s="264"/>
      <c r="R39" s="264">
        <v>10</v>
      </c>
      <c r="S39" s="264"/>
      <c r="T39" s="264"/>
      <c r="U39" s="264">
        <v>11</v>
      </c>
      <c r="V39" s="264"/>
      <c r="W39" s="264"/>
      <c r="X39" s="264">
        <v>12</v>
      </c>
      <c r="Y39" s="264"/>
      <c r="Z39" s="264"/>
      <c r="AA39" s="264">
        <v>1</v>
      </c>
      <c r="AB39" s="264"/>
      <c r="AC39" s="264"/>
      <c r="AD39" s="264">
        <v>2</v>
      </c>
      <c r="AE39" s="264"/>
      <c r="AF39" s="264"/>
      <c r="AG39" s="264">
        <v>3</v>
      </c>
      <c r="AH39" s="264"/>
      <c r="AI39" s="264"/>
      <c r="AJ39" s="250" t="s">
        <v>177</v>
      </c>
      <c r="AK39" s="250"/>
      <c r="AL39" s="80" t="s">
        <v>178</v>
      </c>
      <c r="AM39"/>
      <c r="AN39"/>
      <c r="AO39"/>
      <c r="AP39"/>
      <c r="AQ39"/>
    </row>
    <row r="40" spans="1:43" ht="24.95" customHeight="1" x14ac:dyDescent="0.4">
      <c r="A40" s="313" t="s">
        <v>317</v>
      </c>
      <c r="B40" s="314"/>
      <c r="C40" s="315"/>
      <c r="D40" s="126">
        <f>SUM(D41:D42)</f>
        <v>1400</v>
      </c>
      <c r="E40" s="125">
        <f>SUM(E41:E42)</f>
        <v>1310</v>
      </c>
      <c r="F40" s="310">
        <f>SUM(F41:H42)</f>
        <v>1400</v>
      </c>
      <c r="G40" s="311"/>
      <c r="H40" s="312"/>
      <c r="I40" s="310">
        <f>SUM(I41:K42)</f>
        <v>1470</v>
      </c>
      <c r="J40" s="311"/>
      <c r="K40" s="312"/>
      <c r="L40" s="310">
        <f t="shared" ref="L40" si="3">SUM(L41:N42)</f>
        <v>1470</v>
      </c>
      <c r="M40" s="311"/>
      <c r="N40" s="312"/>
      <c r="O40" s="310">
        <f t="shared" ref="O40" si="4">SUM(O41:Q42)</f>
        <v>1330</v>
      </c>
      <c r="P40" s="311"/>
      <c r="Q40" s="312"/>
      <c r="R40" s="310">
        <f t="shared" ref="R40" si="5">SUM(R41:T42)</f>
        <v>1400</v>
      </c>
      <c r="S40" s="311"/>
      <c r="T40" s="312"/>
      <c r="U40" s="310">
        <f t="shared" ref="U40" si="6">SUM(U41:W42)</f>
        <v>1400</v>
      </c>
      <c r="V40" s="311"/>
      <c r="W40" s="312"/>
      <c r="X40" s="310">
        <f t="shared" ref="X40" si="7">SUM(X41:Z42)</f>
        <v>1330</v>
      </c>
      <c r="Y40" s="311"/>
      <c r="Z40" s="312"/>
      <c r="AA40" s="310">
        <f t="shared" ref="AA40" si="8">SUM(AA41:AC42)</f>
        <v>1330</v>
      </c>
      <c r="AB40" s="311"/>
      <c r="AC40" s="312"/>
      <c r="AD40" s="310">
        <f t="shared" ref="AD40" si="9">SUM(AD41:AF42)</f>
        <v>1330</v>
      </c>
      <c r="AE40" s="311"/>
      <c r="AF40" s="312"/>
      <c r="AG40" s="310">
        <f t="shared" ref="AG40" si="10">SUM(AG41:AI42)</f>
        <v>1400</v>
      </c>
      <c r="AH40" s="311"/>
      <c r="AI40" s="312"/>
      <c r="AJ40" s="258">
        <f>SUM(D40:AI40)</f>
        <v>16570</v>
      </c>
      <c r="AK40" s="258"/>
      <c r="AL40" s="127">
        <f>ROUNDUP(AJ40/AJ43,1)</f>
        <v>70</v>
      </c>
      <c r="AM40"/>
      <c r="AN40"/>
      <c r="AO40"/>
      <c r="AP40"/>
      <c r="AQ40"/>
    </row>
    <row r="41" spans="1:43" ht="18" customHeight="1" x14ac:dyDescent="0.4">
      <c r="A41" s="262" t="s">
        <v>318</v>
      </c>
      <c r="B41" s="262"/>
      <c r="C41" s="262"/>
      <c r="D41" s="68">
        <v>0</v>
      </c>
      <c r="E41" s="68">
        <v>0</v>
      </c>
      <c r="F41" s="316">
        <v>50</v>
      </c>
      <c r="G41" s="317"/>
      <c r="H41" s="318"/>
      <c r="I41" s="316">
        <v>70</v>
      </c>
      <c r="J41" s="317"/>
      <c r="K41" s="318"/>
      <c r="L41" s="316">
        <v>70</v>
      </c>
      <c r="M41" s="317"/>
      <c r="N41" s="318"/>
      <c r="O41" s="316">
        <v>30</v>
      </c>
      <c r="P41" s="317"/>
      <c r="Q41" s="318"/>
      <c r="R41" s="316">
        <v>100</v>
      </c>
      <c r="S41" s="317"/>
      <c r="T41" s="318"/>
      <c r="U41" s="316">
        <v>100</v>
      </c>
      <c r="V41" s="317"/>
      <c r="W41" s="318"/>
      <c r="X41" s="316">
        <v>130</v>
      </c>
      <c r="Y41" s="317"/>
      <c r="Z41" s="318"/>
      <c r="AA41" s="316">
        <v>130</v>
      </c>
      <c r="AB41" s="317"/>
      <c r="AC41" s="318"/>
      <c r="AD41" s="316">
        <v>130</v>
      </c>
      <c r="AE41" s="317"/>
      <c r="AF41" s="318"/>
      <c r="AG41" s="316">
        <v>150</v>
      </c>
      <c r="AH41" s="317"/>
      <c r="AI41" s="318"/>
      <c r="AJ41" s="258">
        <f>SUM(D41:AI41)</f>
        <v>960</v>
      </c>
      <c r="AK41" s="258"/>
      <c r="AL41" s="124"/>
      <c r="AM41"/>
      <c r="AN41"/>
      <c r="AO41"/>
      <c r="AP41"/>
      <c r="AQ41"/>
    </row>
    <row r="42" spans="1:43" ht="18" customHeight="1" x14ac:dyDescent="0.4">
      <c r="A42" s="313" t="s">
        <v>319</v>
      </c>
      <c r="B42" s="314"/>
      <c r="C42" s="315"/>
      <c r="D42" s="123">
        <v>1400</v>
      </c>
      <c r="E42" s="123">
        <v>1310</v>
      </c>
      <c r="F42" s="316">
        <v>1350</v>
      </c>
      <c r="G42" s="317"/>
      <c r="H42" s="318"/>
      <c r="I42" s="316">
        <v>1400</v>
      </c>
      <c r="J42" s="317"/>
      <c r="K42" s="318"/>
      <c r="L42" s="316">
        <v>1400</v>
      </c>
      <c r="M42" s="317"/>
      <c r="N42" s="318"/>
      <c r="O42" s="316">
        <v>1300</v>
      </c>
      <c r="P42" s="317"/>
      <c r="Q42" s="318"/>
      <c r="R42" s="316">
        <v>1300</v>
      </c>
      <c r="S42" s="317"/>
      <c r="T42" s="318"/>
      <c r="U42" s="316">
        <v>1300</v>
      </c>
      <c r="V42" s="317"/>
      <c r="W42" s="318"/>
      <c r="X42" s="316">
        <v>1200</v>
      </c>
      <c r="Y42" s="317"/>
      <c r="Z42" s="318"/>
      <c r="AA42" s="316">
        <v>1200</v>
      </c>
      <c r="AB42" s="317"/>
      <c r="AC42" s="318"/>
      <c r="AD42" s="316">
        <v>1200</v>
      </c>
      <c r="AE42" s="317"/>
      <c r="AF42" s="318"/>
      <c r="AG42" s="316">
        <v>1250</v>
      </c>
      <c r="AH42" s="317"/>
      <c r="AI42" s="318"/>
      <c r="AJ42" s="258">
        <f>SUM(D42:AI42)</f>
        <v>15610</v>
      </c>
      <c r="AK42" s="258"/>
      <c r="AL42" s="288">
        <f>ROUNDUP(AJ42/AJ43,1)</f>
        <v>65.899999999999991</v>
      </c>
      <c r="AM42"/>
      <c r="AN42"/>
      <c r="AO42"/>
      <c r="AP42"/>
      <c r="AQ42"/>
    </row>
    <row r="43" spans="1:43" ht="18" customHeight="1" x14ac:dyDescent="0.4">
      <c r="A43" s="262" t="s">
        <v>180</v>
      </c>
      <c r="B43" s="262"/>
      <c r="C43" s="262"/>
      <c r="D43" s="68">
        <v>20</v>
      </c>
      <c r="E43" s="68">
        <v>19</v>
      </c>
      <c r="F43" s="263">
        <v>20</v>
      </c>
      <c r="G43" s="263"/>
      <c r="H43" s="263"/>
      <c r="I43" s="263">
        <v>21</v>
      </c>
      <c r="J43" s="263"/>
      <c r="K43" s="263"/>
      <c r="L43" s="263">
        <v>21</v>
      </c>
      <c r="M43" s="263"/>
      <c r="N43" s="263"/>
      <c r="O43" s="263">
        <v>19</v>
      </c>
      <c r="P43" s="263"/>
      <c r="Q43" s="263"/>
      <c r="R43" s="263">
        <v>20</v>
      </c>
      <c r="S43" s="263"/>
      <c r="T43" s="263"/>
      <c r="U43" s="263">
        <v>20</v>
      </c>
      <c r="V43" s="263"/>
      <c r="W43" s="263"/>
      <c r="X43" s="263">
        <v>19</v>
      </c>
      <c r="Y43" s="263"/>
      <c r="Z43" s="263"/>
      <c r="AA43" s="263">
        <v>19</v>
      </c>
      <c r="AB43" s="263"/>
      <c r="AC43" s="263"/>
      <c r="AD43" s="263">
        <v>19</v>
      </c>
      <c r="AE43" s="263"/>
      <c r="AF43" s="263"/>
      <c r="AG43" s="263">
        <v>20</v>
      </c>
      <c r="AH43" s="263"/>
      <c r="AI43" s="263"/>
      <c r="AJ43" s="258">
        <f>+SUM(D43:AI43)</f>
        <v>237</v>
      </c>
      <c r="AK43" s="258"/>
      <c r="AL43" s="267"/>
      <c r="AM43"/>
      <c r="AN43"/>
      <c r="AO43"/>
      <c r="AP43"/>
      <c r="AQ43"/>
    </row>
    <row r="44" spans="1:43" ht="5.0999999999999996" customHeight="1" x14ac:dyDescent="0.4">
      <c r="A44" s="83"/>
      <c r="B44" s="83"/>
      <c r="C44" s="83"/>
      <c r="D44"/>
      <c r="E44"/>
      <c r="F44"/>
      <c r="G44"/>
      <c r="H44"/>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102"/>
      <c r="AK44" s="60"/>
      <c r="AL44" s="66"/>
      <c r="AM44" s="66"/>
      <c r="AN44" s="62"/>
    </row>
    <row r="45" spans="1:43" ht="18" customHeight="1" x14ac:dyDescent="0.4">
      <c r="A45" s="67" t="s">
        <v>159</v>
      </c>
      <c r="B45" s="60"/>
      <c r="D45" s="60"/>
      <c r="E45" s="60"/>
      <c r="F45" s="60"/>
      <c r="G45" s="60"/>
      <c r="H45" s="60"/>
      <c r="I45"/>
      <c r="J45"/>
      <c r="K45"/>
      <c r="L45"/>
      <c r="M45"/>
      <c r="N45"/>
      <c r="O45" s="60"/>
      <c r="P45" s="60"/>
      <c r="Q45" s="60"/>
      <c r="R45" s="60"/>
      <c r="S45" s="60"/>
      <c r="T45" s="60"/>
      <c r="U45" s="60"/>
      <c r="V45" s="60"/>
      <c r="W45" s="66"/>
      <c r="X45" s="60"/>
      <c r="Y45" s="60"/>
      <c r="Z45" s="60"/>
      <c r="AA45" s="60"/>
      <c r="AB45" s="60"/>
      <c r="AC45" s="60"/>
      <c r="AD45" s="60"/>
      <c r="AE45" s="60"/>
      <c r="AF45" s="60"/>
      <c r="AG45" s="60"/>
      <c r="AH45" s="60"/>
      <c r="AI45" s="60"/>
      <c r="AJ45" s="102"/>
      <c r="AK45" s="60"/>
      <c r="AL45" s="66"/>
      <c r="AM45" s="66"/>
      <c r="AN45" s="62"/>
    </row>
    <row r="46" spans="1:43" ht="24.95" customHeight="1" x14ac:dyDescent="0.4">
      <c r="A46" s="250" t="s">
        <v>160</v>
      </c>
      <c r="B46" s="250"/>
      <c r="C46" s="250" t="s">
        <v>173</v>
      </c>
      <c r="D46" s="250"/>
      <c r="E46" s="251" t="s">
        <v>211</v>
      </c>
      <c r="F46" s="251"/>
      <c r="G46" s="251"/>
      <c r="H46" s="251"/>
      <c r="I46"/>
      <c r="J46"/>
      <c r="K46"/>
      <c r="L46"/>
      <c r="M46"/>
      <c r="N46"/>
      <c r="O46"/>
      <c r="P46"/>
      <c r="Q46"/>
      <c r="R46"/>
      <c r="S46"/>
      <c r="T46"/>
      <c r="U46"/>
      <c r="W46" s="66"/>
      <c r="X46" s="60"/>
      <c r="Y46" s="60"/>
      <c r="Z46" s="60"/>
      <c r="AA46" s="60"/>
      <c r="AB46" s="60"/>
      <c r="AC46" s="60"/>
      <c r="AD46" s="60"/>
      <c r="AE46" s="60"/>
      <c r="AF46" s="60"/>
      <c r="AG46" s="60"/>
      <c r="AH46" s="60"/>
      <c r="AI46" s="60"/>
      <c r="AJ46" s="102"/>
      <c r="AK46" s="60"/>
      <c r="AL46" s="66"/>
      <c r="AM46" s="66"/>
      <c r="AN46" s="62"/>
    </row>
    <row r="47" spans="1:43" ht="18" customHeight="1" x14ac:dyDescent="0.4">
      <c r="A47" s="251" t="s">
        <v>161</v>
      </c>
      <c r="B47" s="251"/>
      <c r="C47" s="249">
        <f>ROUNDDOWN(IF(AL42&lt;=60,1,1+ROUNDUP((AL42-60)/40,0)),1)</f>
        <v>2</v>
      </c>
      <c r="D47" s="249"/>
      <c r="E47" s="249">
        <f>ROUNDDOWN(AL42/10,1)</f>
        <v>6.5</v>
      </c>
      <c r="F47" s="249"/>
      <c r="G47" s="249"/>
      <c r="H47" s="249"/>
      <c r="I47"/>
      <c r="J47"/>
      <c r="K47"/>
      <c r="L47"/>
      <c r="M47"/>
      <c r="N47"/>
      <c r="O47"/>
      <c r="P47"/>
      <c r="Q47"/>
      <c r="R47"/>
      <c r="S47"/>
      <c r="T47"/>
      <c r="U47"/>
      <c r="W47" s="66"/>
      <c r="X47" s="60"/>
      <c r="Y47" s="60"/>
      <c r="Z47" s="60"/>
      <c r="AA47" s="60"/>
      <c r="AB47" s="60"/>
      <c r="AC47" s="60"/>
      <c r="AD47" s="60"/>
      <c r="AE47" s="60"/>
      <c r="AF47" s="60"/>
      <c r="AG47" s="60"/>
      <c r="AH47" s="60"/>
      <c r="AI47" s="60"/>
      <c r="AJ47" s="102"/>
      <c r="AK47" s="60"/>
      <c r="AL47" s="66"/>
      <c r="AM47" s="66"/>
      <c r="AN47" s="62"/>
    </row>
    <row r="48" spans="1:43" ht="5.0999999999999996" customHeight="1" x14ac:dyDescent="0.4">
      <c r="A48" s="83"/>
      <c r="B48" s="83"/>
      <c r="C48" s="83"/>
      <c r="D48" s="83"/>
      <c r="E48" s="83"/>
      <c r="F48" s="83"/>
      <c r="G48" s="83"/>
      <c r="H48" s="83"/>
      <c r="I48" s="83"/>
      <c r="J48" s="60"/>
      <c r="K48" s="60"/>
      <c r="L48" s="60"/>
      <c r="M48" s="102"/>
      <c r="N48" s="60"/>
      <c r="O48" s="60"/>
      <c r="P48" s="60"/>
      <c r="Q48"/>
      <c r="W48" s="66"/>
      <c r="X48" s="60"/>
      <c r="Y48" s="60"/>
      <c r="Z48" s="60"/>
      <c r="AA48" s="60"/>
      <c r="AB48" s="60"/>
      <c r="AC48" s="60"/>
      <c r="AD48" s="60"/>
      <c r="AE48" s="60"/>
      <c r="AF48" s="60"/>
      <c r="AG48" s="60"/>
      <c r="AH48" s="60"/>
      <c r="AI48" s="60"/>
      <c r="AJ48" s="102"/>
      <c r="AK48" s="60"/>
      <c r="AL48" s="66"/>
      <c r="AM48" s="66"/>
      <c r="AN48" s="62"/>
    </row>
    <row r="49" spans="1:40" ht="21" customHeight="1" x14ac:dyDescent="0.4">
      <c r="A49" s="67" t="s">
        <v>163</v>
      </c>
      <c r="B49" s="59"/>
      <c r="C49" s="63"/>
      <c r="D49" s="63"/>
      <c r="E49" s="63"/>
      <c r="F49" s="63"/>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c r="AL49" s="63"/>
      <c r="AM49" s="63"/>
      <c r="AN49" s="62"/>
    </row>
    <row r="50" spans="1:40" ht="24.95" customHeight="1" x14ac:dyDescent="0.4">
      <c r="A50" s="62"/>
      <c r="B50" s="66"/>
      <c r="C50" s="247" t="s">
        <v>311</v>
      </c>
      <c r="D50" s="248"/>
      <c r="E50" s="260" t="s">
        <v>314</v>
      </c>
      <c r="F50" s="260"/>
      <c r="G50" s="260"/>
      <c r="H50" s="260"/>
      <c r="I50" s="247" t="s">
        <v>315</v>
      </c>
      <c r="J50" s="248"/>
      <c r="K50" s="248"/>
      <c r="L50" s="248"/>
      <c r="M50" s="248"/>
      <c r="N50" s="259"/>
      <c r="O50" s="247" t="s">
        <v>225</v>
      </c>
      <c r="P50" s="248"/>
      <c r="Q50" s="248"/>
      <c r="R50" s="248"/>
      <c r="S50" s="248"/>
      <c r="T50" s="259"/>
      <c r="U50" s="247" t="s">
        <v>313</v>
      </c>
      <c r="V50" s="248"/>
      <c r="W50" s="248"/>
      <c r="X50" s="248"/>
      <c r="Y50" s="248"/>
      <c r="Z50" s="259"/>
      <c r="AA50" s="247" t="s">
        <v>313</v>
      </c>
      <c r="AB50" s="248"/>
      <c r="AC50" s="248"/>
      <c r="AD50" s="248"/>
      <c r="AE50" s="248"/>
      <c r="AF50" s="259"/>
      <c r="AG50" s="260" t="s">
        <v>313</v>
      </c>
      <c r="AH50" s="260"/>
      <c r="AI50" s="260"/>
      <c r="AJ50" s="260"/>
      <c r="AK50" s="260"/>
      <c r="AL50" s="260" t="s">
        <v>313</v>
      </c>
      <c r="AM50" s="260"/>
      <c r="AN50" s="62"/>
    </row>
    <row r="51" spans="1:40" ht="18" customHeight="1" x14ac:dyDescent="0.4">
      <c r="A51" s="62"/>
      <c r="B51" s="66"/>
      <c r="C51" s="98" t="s">
        <v>164</v>
      </c>
      <c r="D51" s="98" t="s">
        <v>165</v>
      </c>
      <c r="E51" s="97" t="s">
        <v>164</v>
      </c>
      <c r="F51" s="261" t="s">
        <v>165</v>
      </c>
      <c r="G51" s="261"/>
      <c r="H51" s="261"/>
      <c r="I51" s="255" t="s">
        <v>164</v>
      </c>
      <c r="J51" s="256"/>
      <c r="K51" s="257"/>
      <c r="L51" s="255" t="s">
        <v>165</v>
      </c>
      <c r="M51" s="256"/>
      <c r="N51" s="257"/>
      <c r="O51" s="255" t="s">
        <v>164</v>
      </c>
      <c r="P51" s="256"/>
      <c r="Q51" s="257"/>
      <c r="R51" s="255" t="s">
        <v>165</v>
      </c>
      <c r="S51" s="256"/>
      <c r="T51" s="257"/>
      <c r="U51" s="255" t="s">
        <v>164</v>
      </c>
      <c r="V51" s="256"/>
      <c r="W51" s="257"/>
      <c r="X51" s="255" t="s">
        <v>165</v>
      </c>
      <c r="Y51" s="256"/>
      <c r="Z51" s="257"/>
      <c r="AA51" s="255" t="s">
        <v>164</v>
      </c>
      <c r="AB51" s="256"/>
      <c r="AC51" s="257"/>
      <c r="AD51" s="255" t="s">
        <v>165</v>
      </c>
      <c r="AE51" s="256"/>
      <c r="AF51" s="257"/>
      <c r="AG51" s="255" t="s">
        <v>164</v>
      </c>
      <c r="AH51" s="256"/>
      <c r="AI51" s="257"/>
      <c r="AJ51" s="255" t="s">
        <v>165</v>
      </c>
      <c r="AK51" s="257"/>
      <c r="AL51" s="97" t="s">
        <v>27</v>
      </c>
      <c r="AM51" s="97" t="s">
        <v>182</v>
      </c>
      <c r="AN51" s="62"/>
    </row>
    <row r="52" spans="1:40" ht="18" customHeight="1" x14ac:dyDescent="0.4">
      <c r="A52" s="62"/>
      <c r="B52" s="74" t="s">
        <v>166</v>
      </c>
      <c r="C52" s="97">
        <f>COUNTIFS($B$12:$B$31,C$50,$C$12:$C$31,"A",$E$12:$E$31,"*")</f>
        <v>1</v>
      </c>
      <c r="D52" s="97">
        <f>COUNTIFS($B$12:$B$31,C$50,$C$12:$C$31,"B",$E$12:$E$31,"*")</f>
        <v>0</v>
      </c>
      <c r="E52" s="97">
        <f>COUNTIFS($B$12:$B$31,E$50,$C$12:$C$31,"A",$E$12:$E$31,"*")</f>
        <v>0</v>
      </c>
      <c r="F52" s="255">
        <f>COUNTIFS($B$12:$B$31,E$50,$C$12:$C$31,"B",$E$12:$E$31,"*")</f>
        <v>1</v>
      </c>
      <c r="G52" s="256"/>
      <c r="H52" s="257"/>
      <c r="I52" s="255">
        <f>COUNTIFS($B$12:$B$31,I$50,$C$12:$C$31,"A",$E$12:$E$31,"*")</f>
        <v>0</v>
      </c>
      <c r="J52" s="256"/>
      <c r="K52" s="257"/>
      <c r="L52" s="255">
        <f>COUNTIFS($B$12:$B$31,I$50,$C$12:$C$31,"B",$E$12:$E$31,"*")</f>
        <v>0</v>
      </c>
      <c r="M52" s="256"/>
      <c r="N52" s="257"/>
      <c r="O52" s="255">
        <f>COUNTIFS($B$12:$B$31,O$50,$C$12:$C$31,"A",$E$12:$E$31,"*")</f>
        <v>0</v>
      </c>
      <c r="P52" s="256"/>
      <c r="Q52" s="257"/>
      <c r="R52" s="255">
        <f>COUNTIFS($B$12:$B$31,O$50,$C$12:$C$31,"B",$E$12:$E$31,"*")</f>
        <v>0</v>
      </c>
      <c r="S52" s="256"/>
      <c r="T52" s="257"/>
      <c r="U52" s="255">
        <f>COUNTIFS($B$12:$B$31,U$50,$C$12:$C$31,"A",$E$12:$E$31,"*")</f>
        <v>0</v>
      </c>
      <c r="V52" s="256"/>
      <c r="W52" s="257"/>
      <c r="X52" s="255">
        <f>COUNTIFS($B$12:$B$31,U$50,$C$12:$C$31,"B",$E$12:$E$31,"*")</f>
        <v>0</v>
      </c>
      <c r="Y52" s="256"/>
      <c r="Z52" s="257"/>
      <c r="AA52" s="255">
        <f>COUNTIFS($B$12:$B$31,AA$50,$C$12:$C$31,"A",$E$12:$E$31,"*")</f>
        <v>0</v>
      </c>
      <c r="AB52" s="256"/>
      <c r="AC52" s="257"/>
      <c r="AD52" s="255">
        <f>COUNTIFS($B$12:$B$31,AA$50,$C$12:$C$31,"B",$E$12:$E$31,"*")</f>
        <v>0</v>
      </c>
      <c r="AE52" s="256"/>
      <c r="AF52" s="257"/>
      <c r="AG52" s="255">
        <f>COUNTIFS($B$12:$B$31,AG$50,$C$12:$C$31,"A",$E$12:$E$31,"*")</f>
        <v>0</v>
      </c>
      <c r="AH52" s="256"/>
      <c r="AI52" s="257"/>
      <c r="AJ52" s="255">
        <f>COUNTIFS($B$12:$B$31,AG$50,$C$12:$C$31,"B",$E$12:$E$31,"*")</f>
        <v>0</v>
      </c>
      <c r="AK52" s="257"/>
      <c r="AL52" s="97">
        <f>COUNTIFS($B$12:$B$31,AL$50,$C$12:$C$31,"A",$E$12:$E$31,"*")</f>
        <v>0</v>
      </c>
      <c r="AM52" s="97">
        <f>COUNTIFS($B$12:$B$31,AL$50,$C$12:$C$31,"B",$E$12:$E$31,"*")</f>
        <v>0</v>
      </c>
      <c r="AN52" s="62"/>
    </row>
    <row r="53" spans="1:40" ht="18" customHeight="1" x14ac:dyDescent="0.4">
      <c r="A53" s="62"/>
      <c r="B53" s="80" t="s">
        <v>167</v>
      </c>
      <c r="C53" s="97">
        <f>COUNTIFS($B$12:$B$31,C$50,$C$12:$C$31,"C",$E$12:$E$31,"*")</f>
        <v>0</v>
      </c>
      <c r="D53" s="97">
        <f>COUNTIFS($B$12:$B$31,C$50,$C$12:$C$31,"D",$E$12:$E$31,"*")</f>
        <v>0</v>
      </c>
      <c r="E53" s="97">
        <f>COUNTIFS($B$12:$B$31,E$50,$C$12:$C$31,"C",$E$12:$E$31,"*")</f>
        <v>0</v>
      </c>
      <c r="F53" s="255">
        <f>COUNTIFS($B$12:$B$31,E$50,$C$12:$C$31,"D",$E$12:$E$31,"*")</f>
        <v>0</v>
      </c>
      <c r="G53" s="256"/>
      <c r="H53" s="257"/>
      <c r="I53" s="255">
        <f>COUNTIFS($B$12:$B$31,I$50,$C$12:$C$31,"C",$E$12:$E$31,"*")</f>
        <v>1</v>
      </c>
      <c r="J53" s="256"/>
      <c r="K53" s="257"/>
      <c r="L53" s="255">
        <f>COUNTIFS($B$12:$B$31,I$50,$C$12:$C$31,"D",$E$12:$E$31,"*")</f>
        <v>0</v>
      </c>
      <c r="M53" s="256"/>
      <c r="N53" s="257"/>
      <c r="O53" s="255">
        <f>COUNTIFS($B$12:$B$31,O$50,$C$12:$C$31,"C",$E$12:$E$31,"*")</f>
        <v>0</v>
      </c>
      <c r="P53" s="256"/>
      <c r="Q53" s="257"/>
      <c r="R53" s="255">
        <f>COUNTIFS($B$12:$B$31,O$50,$C$12:$C$31,"D",$E$12:$E$31,"*")</f>
        <v>1</v>
      </c>
      <c r="S53" s="256"/>
      <c r="T53" s="257"/>
      <c r="U53" s="255">
        <f>COUNTIFS($B$12:$B$31,U$50,$C$12:$C$31,"C",$E$12:$E$31,"*")</f>
        <v>0</v>
      </c>
      <c r="V53" s="256"/>
      <c r="W53" s="257"/>
      <c r="X53" s="255">
        <f>COUNTIFS($B$12:$B$31,U$50,$C$12:$C$31,"D",$E$12:$E$31,"*")</f>
        <v>0</v>
      </c>
      <c r="Y53" s="256"/>
      <c r="Z53" s="257"/>
      <c r="AA53" s="255">
        <f>COUNTIFS($B$12:$B$31,AA$50,$C$12:$C$31,"C",$E$12:$E$31,"*")</f>
        <v>0</v>
      </c>
      <c r="AB53" s="256"/>
      <c r="AC53" s="257"/>
      <c r="AD53" s="255">
        <f>COUNTIFS($B$12:$B$31,AA$50,$C$12:$C$31,"D",$E$12:$E$31,"*")</f>
        <v>0</v>
      </c>
      <c r="AE53" s="256"/>
      <c r="AF53" s="257"/>
      <c r="AG53" s="255">
        <f>COUNTIFS($B$12:$B$31,AG$50,$C$12:$C$31,"C",$E$12:$E$31,"*")</f>
        <v>0</v>
      </c>
      <c r="AH53" s="256"/>
      <c r="AI53" s="257"/>
      <c r="AJ53" s="255">
        <f>COUNTIFS($B$12:$B$31,AG$50,$C$12:$C$31,"D",$E$12:$E$31,"*")</f>
        <v>0</v>
      </c>
      <c r="AK53" s="257"/>
      <c r="AL53" s="97">
        <f>COUNTIFS($B$12:$B$31,AL$50,$C$12:$C$31,"C",$E$12:$E$31,"*")</f>
        <v>0</v>
      </c>
      <c r="AM53" s="97">
        <f>COUNTIFS($B$12:$B$31,AL$50,$C$12:$C$31,"D",$E$12:$E$31,"*")</f>
        <v>0</v>
      </c>
      <c r="AN53" s="62"/>
    </row>
    <row r="54" spans="1:40" ht="24.95" customHeight="1" x14ac:dyDescent="0.4">
      <c r="A54" s="62"/>
      <c r="B54" s="80" t="s">
        <v>168</v>
      </c>
      <c r="C54" s="247">
        <f>IF($AK$3="４週",SUMIFS($AK$12:$AK$31,$B$12:$B$31,C50)/4/$AH$6,IF($AK$3="歴月",SUMIFS($AK$12:$AK$31,$B$12:$B$31,C50)/$AL$6,"記載する期間を選択してください"))</f>
        <v>0</v>
      </c>
      <c r="D54" s="259"/>
      <c r="E54" s="247">
        <f>IF($AK$3="４週",SUMIFS($AK$12:$AK$31,$B$12:$B$31,E50)/4/$AH$6,IF($AK$3="歴月",SUMIFS($AK$12:$AK$31,$B$12:$B$31,E50)/$AL$6,"記載する期間を選択してください"))</f>
        <v>0</v>
      </c>
      <c r="F54" s="248"/>
      <c r="G54" s="248"/>
      <c r="H54" s="259"/>
      <c r="I54" s="247">
        <f>IF($AK$3="４週",SUMIFS($AK$12:$AK$31,$B$12:$B$31,I50)/4/$AH$6,IF($AK$3="歴月",SUMIFS($AK$12:$AK$31,$B$12:$B$31,I50)/$AL$6,"記載する期間を選択してください"))</f>
        <v>0</v>
      </c>
      <c r="J54" s="248"/>
      <c r="K54" s="248"/>
      <c r="L54" s="248"/>
      <c r="M54" s="248"/>
      <c r="N54" s="259"/>
      <c r="O54" s="247">
        <f>IF($AK$3="４週",SUMIFS($AK$12:$AK$31,$B$12:$B$31,O50)/4/$AH$6,IF($AK$3="歴月",SUMIFS($AK$12:$AK$31,$B$12:$B$31,O50)/$AL$6,"記載する期間を選択してください"))</f>
        <v>0</v>
      </c>
      <c r="P54" s="248"/>
      <c r="Q54" s="248"/>
      <c r="R54" s="248"/>
      <c r="S54" s="248"/>
      <c r="T54" s="259"/>
      <c r="U54" s="247">
        <f>IF($AK$3="４週",SUMIFS($AK$12:$AK$31,$B$12:$B$31,U50)/4/$AH$6,IF($AK$3="歴月",SUMIFS($AK$12:$AK$31,$B$12:$B$31,U50)/$AL$6,"記載する期間を選択してください"))</f>
        <v>0</v>
      </c>
      <c r="V54" s="248"/>
      <c r="W54" s="248"/>
      <c r="X54" s="248"/>
      <c r="Y54" s="248"/>
      <c r="Z54" s="259"/>
      <c r="AA54" s="247">
        <f>IF($AK$3="４週",SUMIFS($AK$12:$AK$31,$B$12:$B$31,AA50)/4/$AH$6,IF($AK$3="歴月",SUMIFS($AK$12:$AK$31,$B$12:$B$31,AA50)/$AL$6,"記載する期間を選択してください"))</f>
        <v>0</v>
      </c>
      <c r="AB54" s="248"/>
      <c r="AC54" s="248"/>
      <c r="AD54" s="248"/>
      <c r="AE54" s="248"/>
      <c r="AF54" s="259"/>
      <c r="AG54" s="247">
        <f>IF($AK$3="４週",SUMIFS($AK$12:$AK$31,$B$12:$B$31,AG50)/4/$AH$6,IF($AK$3="歴月",SUMIFS($AK$12:$AK$31,$B$12:$B$31,AG50)/$AL$6,"記載する期間を選択してください"))</f>
        <v>0</v>
      </c>
      <c r="AH54" s="248"/>
      <c r="AI54" s="248"/>
      <c r="AJ54" s="248"/>
      <c r="AK54" s="259"/>
      <c r="AL54" s="247">
        <f>IF($AK$3="４週",SUMIFS($AK$12:$AK$31,$B$12:$B$31,AL50)/4/$AH$6,IF($AK$3="歴月",SUMIFS($AK$12:$AK$31,$B$12:$B$31,AL50)/$AL$6,"記載する期間を選択してください"))</f>
        <v>0</v>
      </c>
      <c r="AM54" s="259"/>
      <c r="AN54" s="62"/>
    </row>
    <row r="55" spans="1:40" ht="5.0999999999999996" customHeight="1" x14ac:dyDescent="0.4">
      <c r="A55" s="62"/>
      <c r="B55" s="59"/>
      <c r="C55" s="76">
        <v>2</v>
      </c>
      <c r="D55" s="76"/>
      <c r="E55" s="76">
        <v>3</v>
      </c>
      <c r="F55" s="76"/>
      <c r="G55" s="76"/>
      <c r="H55" s="76"/>
      <c r="I55" s="76">
        <v>4</v>
      </c>
      <c r="J55" s="76"/>
      <c r="K55" s="76"/>
      <c r="L55" s="76"/>
      <c r="M55" s="76"/>
      <c r="N55" s="76"/>
      <c r="O55" s="76">
        <v>5</v>
      </c>
      <c r="P55" s="76"/>
      <c r="Q55" s="76"/>
      <c r="R55" s="76"/>
      <c r="S55" s="76"/>
      <c r="T55" s="76"/>
      <c r="U55" s="76">
        <v>6</v>
      </c>
      <c r="V55" s="76"/>
      <c r="W55" s="76"/>
      <c r="X55" s="76"/>
      <c r="Y55" s="76"/>
      <c r="Z55" s="76"/>
      <c r="AA55" s="76">
        <v>7</v>
      </c>
      <c r="AB55" s="76"/>
      <c r="AC55" s="76"/>
      <c r="AD55" s="76"/>
      <c r="AE55" s="76"/>
      <c r="AF55" s="76"/>
      <c r="AG55" s="76">
        <v>8</v>
      </c>
      <c r="AH55" s="76"/>
      <c r="AI55" s="76"/>
      <c r="AJ55" s="76"/>
      <c r="AK55" s="76"/>
      <c r="AL55" s="76">
        <v>9</v>
      </c>
      <c r="AM55" s="96"/>
      <c r="AN55" s="62"/>
    </row>
    <row r="56" spans="1:40" ht="15" customHeight="1" x14ac:dyDescent="0.4">
      <c r="A56" s="60" t="s">
        <v>118</v>
      </c>
      <c r="B56" s="116"/>
      <c r="C56" s="115"/>
      <c r="D56" s="115"/>
      <c r="E56" s="115"/>
      <c r="F56" s="60"/>
      <c r="G56" s="115"/>
      <c r="H56" s="96"/>
      <c r="I56" s="96"/>
      <c r="J56" s="96"/>
      <c r="K56" s="96"/>
      <c r="L56" s="96"/>
      <c r="M56" s="96"/>
      <c r="N56" s="96"/>
      <c r="O56" s="96"/>
      <c r="P56" s="96"/>
      <c r="Q56" s="96"/>
      <c r="R56" s="96">
        <v>6</v>
      </c>
      <c r="S56" s="96"/>
      <c r="T56" s="96"/>
      <c r="U56" s="96"/>
      <c r="V56" s="96"/>
      <c r="W56" s="96"/>
      <c r="X56" s="96">
        <v>7</v>
      </c>
      <c r="Y56" s="96"/>
      <c r="Z56" s="96"/>
      <c r="AA56" s="96"/>
      <c r="AB56" s="96"/>
      <c r="AC56" s="96"/>
      <c r="AD56" s="96">
        <v>8</v>
      </c>
      <c r="AE56" s="96"/>
      <c r="AF56" s="96"/>
      <c r="AG56" s="62"/>
      <c r="AH56" s="62"/>
      <c r="AI56" s="62"/>
      <c r="AJ56" s="62">
        <v>9</v>
      </c>
      <c r="AK56" s="63"/>
      <c r="AL56" s="75"/>
      <c r="AM56" s="62"/>
    </row>
    <row r="57" spans="1:40" s="60" customFormat="1" ht="15" customHeight="1" x14ac:dyDescent="0.4">
      <c r="A57" s="60" t="s">
        <v>119</v>
      </c>
      <c r="B57" s="83"/>
      <c r="C57" s="83"/>
      <c r="D57" s="83"/>
      <c r="E57" s="83"/>
      <c r="F57" s="83"/>
      <c r="G57" s="83"/>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row>
    <row r="58" spans="1:40" s="60" customFormat="1" ht="15" customHeight="1" x14ac:dyDescent="0.4">
      <c r="A58" s="60" t="s">
        <v>120</v>
      </c>
      <c r="B58" s="83"/>
      <c r="C58" s="83"/>
      <c r="D58" s="83"/>
      <c r="E58" s="83"/>
      <c r="F58" s="83"/>
      <c r="G58" s="83"/>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7"/>
      <c r="AM58" s="67"/>
    </row>
    <row r="59" spans="1:40" s="60" customFormat="1" ht="15" customHeight="1" x14ac:dyDescent="0.4">
      <c r="A59" s="60" t="s">
        <v>213</v>
      </c>
      <c r="B59" s="83"/>
      <c r="C59" s="83"/>
      <c r="D59" s="83"/>
      <c r="E59" s="83"/>
      <c r="F59" s="83"/>
      <c r="G59" s="83"/>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7"/>
      <c r="AM59" s="67"/>
    </row>
    <row r="60" spans="1:40" s="60" customFormat="1" ht="15" customHeight="1" x14ac:dyDescent="0.4">
      <c r="A60" s="60" t="s">
        <v>299</v>
      </c>
      <c r="B60" s="83"/>
      <c r="C60" s="83"/>
      <c r="D60" s="83"/>
      <c r="E60" s="83"/>
      <c r="F60" s="83"/>
      <c r="G60" s="83"/>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row>
    <row r="61" spans="1:40" s="60" customFormat="1" ht="15" customHeight="1" x14ac:dyDescent="0.4">
      <c r="A61" s="60" t="s">
        <v>300</v>
      </c>
      <c r="B61" s="83"/>
      <c r="C61" s="83"/>
      <c r="D61" s="83"/>
      <c r="E61" s="83"/>
      <c r="F61" s="83"/>
      <c r="G61" s="83"/>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row>
    <row r="62" spans="1:40" ht="15" customHeight="1" x14ac:dyDescent="0.4">
      <c r="A62" s="60" t="s">
        <v>123</v>
      </c>
      <c r="B62" s="90"/>
      <c r="C62" s="60"/>
      <c r="D62" s="60"/>
      <c r="E62" s="60"/>
      <c r="F62" s="60"/>
      <c r="G62" s="60"/>
    </row>
    <row r="63" spans="1:40" ht="15" customHeight="1" x14ac:dyDescent="0.4">
      <c r="A63" s="60" t="s">
        <v>301</v>
      </c>
      <c r="B63" s="90"/>
      <c r="C63" s="60"/>
      <c r="D63" s="60"/>
      <c r="E63" s="60"/>
      <c r="F63" s="60"/>
      <c r="G63" s="60"/>
    </row>
    <row r="64" spans="1:40" ht="15" customHeight="1" x14ac:dyDescent="0.4">
      <c r="A64" s="60"/>
      <c r="B64" s="114" t="s">
        <v>125</v>
      </c>
      <c r="C64" s="250" t="s">
        <v>126</v>
      </c>
      <c r="D64" s="250"/>
      <c r="E64" s="250"/>
      <c r="F64" s="60"/>
      <c r="G64" s="60"/>
    </row>
    <row r="65" spans="1:7" ht="15" customHeight="1" x14ac:dyDescent="0.4">
      <c r="A65" s="60"/>
      <c r="B65" s="93" t="s">
        <v>127</v>
      </c>
      <c r="C65" s="258" t="s">
        <v>128</v>
      </c>
      <c r="D65" s="258"/>
      <c r="E65" s="258"/>
      <c r="F65" s="60"/>
      <c r="G65" s="60"/>
    </row>
    <row r="66" spans="1:7" ht="15" customHeight="1" x14ac:dyDescent="0.4">
      <c r="A66" s="60"/>
      <c r="B66" s="93" t="s">
        <v>129</v>
      </c>
      <c r="C66" s="258" t="s">
        <v>130</v>
      </c>
      <c r="D66" s="258"/>
      <c r="E66" s="258"/>
      <c r="F66" s="60"/>
      <c r="G66" s="60"/>
    </row>
    <row r="67" spans="1:7" ht="15" customHeight="1" x14ac:dyDescent="0.4">
      <c r="A67" s="60"/>
      <c r="B67" s="93" t="s">
        <v>131</v>
      </c>
      <c r="C67" s="258" t="s">
        <v>132</v>
      </c>
      <c r="D67" s="258"/>
      <c r="E67" s="258"/>
      <c r="F67" s="60"/>
      <c r="G67" s="60"/>
    </row>
    <row r="68" spans="1:7" ht="15" customHeight="1" x14ac:dyDescent="0.4">
      <c r="A68" s="60"/>
      <c r="B68" s="93" t="s">
        <v>133</v>
      </c>
      <c r="C68" s="258" t="s">
        <v>134</v>
      </c>
      <c r="D68" s="258"/>
      <c r="E68" s="258"/>
      <c r="F68" s="60"/>
      <c r="G68" s="60"/>
    </row>
    <row r="69" spans="1:7" ht="15" customHeight="1" x14ac:dyDescent="0.4">
      <c r="A69" s="60"/>
      <c r="B69" s="60" t="s">
        <v>135</v>
      </c>
      <c r="C69" s="60"/>
      <c r="D69" s="60"/>
      <c r="E69" s="60"/>
      <c r="F69" s="60"/>
      <c r="G69" s="60"/>
    </row>
    <row r="70" spans="1:7" ht="15" customHeight="1" x14ac:dyDescent="0.4">
      <c r="A70" s="60"/>
      <c r="B70" s="60" t="s">
        <v>136</v>
      </c>
      <c r="C70" s="60"/>
      <c r="D70" s="60"/>
      <c r="E70" s="60"/>
      <c r="F70" s="60"/>
      <c r="G70" s="60"/>
    </row>
    <row r="71" spans="1:7" ht="15" customHeight="1" x14ac:dyDescent="0.4">
      <c r="A71" s="60"/>
      <c r="B71" s="60" t="s">
        <v>137</v>
      </c>
      <c r="C71" s="60"/>
      <c r="D71" s="60"/>
      <c r="E71" s="60"/>
      <c r="F71" s="60"/>
      <c r="G71" s="60"/>
    </row>
    <row r="72" spans="1:7" ht="15" customHeight="1" x14ac:dyDescent="0.4">
      <c r="A72" s="60" t="s">
        <v>302</v>
      </c>
      <c r="B72" s="90"/>
      <c r="C72" s="60"/>
      <c r="D72" s="60"/>
      <c r="E72" s="60"/>
      <c r="F72" s="60"/>
      <c r="G72" s="60"/>
    </row>
    <row r="73" spans="1:7" ht="15" customHeight="1" x14ac:dyDescent="0.4">
      <c r="A73" s="60" t="s">
        <v>203</v>
      </c>
      <c r="B73" s="90"/>
      <c r="C73" s="60"/>
      <c r="D73" s="60"/>
      <c r="E73" s="60"/>
      <c r="F73" s="60"/>
      <c r="G73" s="60"/>
    </row>
    <row r="74" spans="1:7" ht="15" customHeight="1" x14ac:dyDescent="0.4">
      <c r="A74" s="60" t="s">
        <v>140</v>
      </c>
      <c r="B74" s="90"/>
      <c r="C74" s="60"/>
      <c r="D74" s="60"/>
      <c r="E74" s="60"/>
      <c r="F74" s="60"/>
      <c r="G74" s="60"/>
    </row>
    <row r="75" spans="1:7" ht="15" customHeight="1" x14ac:dyDescent="0.4">
      <c r="A75" s="60" t="s">
        <v>303</v>
      </c>
      <c r="B75" s="90"/>
      <c r="C75" s="60"/>
      <c r="D75" s="60"/>
      <c r="E75" s="60"/>
      <c r="F75" s="60"/>
      <c r="G75" s="60"/>
    </row>
    <row r="76" spans="1:7" ht="15" customHeight="1" x14ac:dyDescent="0.4">
      <c r="A76" s="60" t="s">
        <v>304</v>
      </c>
      <c r="B76" s="90"/>
      <c r="C76" s="60"/>
      <c r="D76" s="60"/>
      <c r="E76" s="60"/>
      <c r="F76" s="60"/>
      <c r="G76" s="60"/>
    </row>
    <row r="77" spans="1:7" ht="15" customHeight="1" x14ac:dyDescent="0.4">
      <c r="A77" s="60" t="s">
        <v>305</v>
      </c>
      <c r="B77" s="90"/>
      <c r="C77" s="60"/>
      <c r="D77" s="60"/>
      <c r="E77" s="60"/>
      <c r="F77" s="60"/>
      <c r="G77" s="60"/>
    </row>
    <row r="78" spans="1:7" ht="15" customHeight="1" x14ac:dyDescent="0.4">
      <c r="A78" s="60"/>
      <c r="B78" s="60" t="s">
        <v>144</v>
      </c>
      <c r="C78" s="60"/>
      <c r="D78" s="60"/>
      <c r="E78" s="60"/>
      <c r="F78" s="60"/>
      <c r="G78" s="60"/>
    </row>
    <row r="79" spans="1:7" ht="15" customHeight="1" x14ac:dyDescent="0.4">
      <c r="A79" s="60"/>
      <c r="B79" s="60" t="s">
        <v>145</v>
      </c>
      <c r="C79" s="60"/>
      <c r="D79" s="60"/>
      <c r="E79" s="60"/>
      <c r="F79" s="60"/>
      <c r="G79" s="60"/>
    </row>
    <row r="80" spans="1:7" ht="15" customHeight="1" x14ac:dyDescent="0.4">
      <c r="A80" s="60" t="s">
        <v>308</v>
      </c>
      <c r="B80" s="90"/>
      <c r="C80" s="60"/>
      <c r="D80" s="60"/>
      <c r="E80" s="60"/>
      <c r="F80" s="60"/>
      <c r="G80" s="60"/>
    </row>
    <row r="81" spans="1:7" ht="15" customHeight="1" x14ac:dyDescent="0.4">
      <c r="A81" s="60" t="s">
        <v>147</v>
      </c>
      <c r="B81" s="90"/>
      <c r="C81" s="60"/>
      <c r="D81" s="60"/>
      <c r="E81" s="60"/>
      <c r="F81" s="60"/>
      <c r="G81" s="60"/>
    </row>
    <row r="82" spans="1:7" ht="15" customHeight="1" x14ac:dyDescent="0.4">
      <c r="A82" s="60" t="s">
        <v>309</v>
      </c>
      <c r="B82" s="90"/>
      <c r="C82" s="60"/>
      <c r="D82" s="60"/>
      <c r="E82" s="60"/>
      <c r="F82" s="60"/>
      <c r="G82" s="60"/>
    </row>
    <row r="83" spans="1:7" ht="15" customHeight="1" x14ac:dyDescent="0.4">
      <c r="A83" s="60" t="s">
        <v>310</v>
      </c>
      <c r="B83" s="90"/>
      <c r="C83" s="60"/>
      <c r="D83" s="60"/>
      <c r="E83" s="60"/>
      <c r="F83" s="60"/>
      <c r="G83" s="60"/>
    </row>
    <row r="84" spans="1:7" ht="15" customHeight="1" x14ac:dyDescent="0.4">
      <c r="A84" s="60" t="s">
        <v>150</v>
      </c>
      <c r="B84" s="90"/>
      <c r="C84" s="60"/>
      <c r="D84" s="60"/>
      <c r="E84" s="60"/>
      <c r="F84" s="60"/>
      <c r="G84" s="60"/>
    </row>
    <row r="85" spans="1:7" ht="15" customHeight="1" x14ac:dyDescent="0.4">
      <c r="A85" s="60" t="s">
        <v>151</v>
      </c>
      <c r="B85" s="90"/>
      <c r="C85" s="60"/>
      <c r="D85" s="60"/>
      <c r="E85" s="60"/>
      <c r="F85" s="60"/>
      <c r="G85" s="60"/>
    </row>
    <row r="86" spans="1:7" ht="15" customHeight="1" x14ac:dyDescent="0.4">
      <c r="A86" s="60" t="s">
        <v>306</v>
      </c>
      <c r="B86" s="90"/>
      <c r="C86" s="60"/>
      <c r="D86" s="60"/>
      <c r="E86" s="60"/>
      <c r="F86" s="60"/>
      <c r="G86" s="60"/>
    </row>
    <row r="87" spans="1:7" ht="15" customHeight="1" x14ac:dyDescent="0.4">
      <c r="A87" s="60" t="s">
        <v>307</v>
      </c>
      <c r="B87" s="90"/>
      <c r="C87" s="60"/>
      <c r="D87" s="60"/>
      <c r="E87" s="60"/>
      <c r="F87" s="60"/>
      <c r="G87" s="60"/>
    </row>
  </sheetData>
  <mergeCells count="169">
    <mergeCell ref="C68:E68"/>
    <mergeCell ref="AA54:AF54"/>
    <mergeCell ref="AG54:AK54"/>
    <mergeCell ref="AL54:AM54"/>
    <mergeCell ref="C64:E64"/>
    <mergeCell ref="C65:E65"/>
    <mergeCell ref="C66:E66"/>
    <mergeCell ref="X53:Z53"/>
    <mergeCell ref="AA53:AC53"/>
    <mergeCell ref="AD53:AF53"/>
    <mergeCell ref="AG53:AI53"/>
    <mergeCell ref="AJ53:AK53"/>
    <mergeCell ref="C54:D54"/>
    <mergeCell ref="E54:H54"/>
    <mergeCell ref="I54:N54"/>
    <mergeCell ref="O54:T54"/>
    <mergeCell ref="U54:Z54"/>
    <mergeCell ref="AG52:AI52"/>
    <mergeCell ref="AJ52:AK52"/>
    <mergeCell ref="F53:H53"/>
    <mergeCell ref="I53:K53"/>
    <mergeCell ref="L53:N53"/>
    <mergeCell ref="O53:Q53"/>
    <mergeCell ref="R53:T53"/>
    <mergeCell ref="U53:W53"/>
    <mergeCell ref="C67:E67"/>
    <mergeCell ref="F52:H52"/>
    <mergeCell ref="I52:K52"/>
    <mergeCell ref="L52:N52"/>
    <mergeCell ref="O52:Q52"/>
    <mergeCell ref="R52:T52"/>
    <mergeCell ref="U52:W52"/>
    <mergeCell ref="X52:Z52"/>
    <mergeCell ref="AA52:AC52"/>
    <mergeCell ref="AD52:AF52"/>
    <mergeCell ref="AL50:AM50"/>
    <mergeCell ref="F51:H51"/>
    <mergeCell ref="I51:K51"/>
    <mergeCell ref="L51:N51"/>
    <mergeCell ref="O51:Q51"/>
    <mergeCell ref="R51:T51"/>
    <mergeCell ref="U51:W51"/>
    <mergeCell ref="X51:Z51"/>
    <mergeCell ref="AA51:AC51"/>
    <mergeCell ref="AD51:AF51"/>
    <mergeCell ref="AG51:AI51"/>
    <mergeCell ref="AJ51:AK51"/>
    <mergeCell ref="C50:D50"/>
    <mergeCell ref="E50:H50"/>
    <mergeCell ref="I50:N50"/>
    <mergeCell ref="O50:T50"/>
    <mergeCell ref="U50:Z50"/>
    <mergeCell ref="AA50:AF50"/>
    <mergeCell ref="A42:C42"/>
    <mergeCell ref="AJ42:AK42"/>
    <mergeCell ref="F42:H42"/>
    <mergeCell ref="I42:K42"/>
    <mergeCell ref="L42:N42"/>
    <mergeCell ref="O42:Q42"/>
    <mergeCell ref="R42:T42"/>
    <mergeCell ref="U42:W42"/>
    <mergeCell ref="X42:Z42"/>
    <mergeCell ref="AA42:AC42"/>
    <mergeCell ref="A46:B46"/>
    <mergeCell ref="C46:D46"/>
    <mergeCell ref="E46:H46"/>
    <mergeCell ref="A47:B47"/>
    <mergeCell ref="C47:D47"/>
    <mergeCell ref="E47:H47"/>
    <mergeCell ref="AG50:AK50"/>
    <mergeCell ref="R39:T39"/>
    <mergeCell ref="U39:W39"/>
    <mergeCell ref="X39:Z39"/>
    <mergeCell ref="AA39:AC39"/>
    <mergeCell ref="AD39:AF39"/>
    <mergeCell ref="AG39:AI39"/>
    <mergeCell ref="U43:W43"/>
    <mergeCell ref="X43:Z43"/>
    <mergeCell ref="AA43:AC43"/>
    <mergeCell ref="AD43:AF43"/>
    <mergeCell ref="AG43:AI43"/>
    <mergeCell ref="AD41:AF41"/>
    <mergeCell ref="AG41:AI41"/>
    <mergeCell ref="A32:E32"/>
    <mergeCell ref="AM32:AN33"/>
    <mergeCell ref="A33:E33"/>
    <mergeCell ref="A39:C39"/>
    <mergeCell ref="F39:H39"/>
    <mergeCell ref="I39:K39"/>
    <mergeCell ref="L39:N39"/>
    <mergeCell ref="O39:Q39"/>
    <mergeCell ref="A43:C43"/>
    <mergeCell ref="F43:H43"/>
    <mergeCell ref="I43:K43"/>
    <mergeCell ref="L43:N43"/>
    <mergeCell ref="O43:Q43"/>
    <mergeCell ref="R43:T43"/>
    <mergeCell ref="AJ39:AK39"/>
    <mergeCell ref="A41:C41"/>
    <mergeCell ref="F41:H41"/>
    <mergeCell ref="I41:K41"/>
    <mergeCell ref="L41:N41"/>
    <mergeCell ref="O41:Q41"/>
    <mergeCell ref="R41:T41"/>
    <mergeCell ref="U41:W41"/>
    <mergeCell ref="X41:Z41"/>
    <mergeCell ref="AA41:AC41"/>
    <mergeCell ref="AM29:AN29"/>
    <mergeCell ref="AM18:AN18"/>
    <mergeCell ref="AM19:AN19"/>
    <mergeCell ref="AM20:AN20"/>
    <mergeCell ref="AM21:AN21"/>
    <mergeCell ref="AM22:AN22"/>
    <mergeCell ref="AM23:AN23"/>
    <mergeCell ref="AM30:AN30"/>
    <mergeCell ref="AM31:AN31"/>
    <mergeCell ref="AH6:AJ6"/>
    <mergeCell ref="A8:A11"/>
    <mergeCell ref="B8:B9"/>
    <mergeCell ref="C8:C11"/>
    <mergeCell ref="D8:D11"/>
    <mergeCell ref="E8:E11"/>
    <mergeCell ref="F8:AJ8"/>
    <mergeCell ref="B10:B11"/>
    <mergeCell ref="AM28:AN28"/>
    <mergeCell ref="AM24:AN24"/>
    <mergeCell ref="AM25:AN25"/>
    <mergeCell ref="AM26:AN26"/>
    <mergeCell ref="AM27:AN27"/>
    <mergeCell ref="F9:L9"/>
    <mergeCell ref="M9:S9"/>
    <mergeCell ref="T9:Z9"/>
    <mergeCell ref="AA9:AG9"/>
    <mergeCell ref="AH9:AJ9"/>
    <mergeCell ref="AM12:AN12"/>
    <mergeCell ref="AM13:AN13"/>
    <mergeCell ref="AM14:AN14"/>
    <mergeCell ref="AM15:AN15"/>
    <mergeCell ref="AM16:AN16"/>
    <mergeCell ref="AM17:AN17"/>
    <mergeCell ref="AK8:AK11"/>
    <mergeCell ref="AL8:AL11"/>
    <mergeCell ref="AM8:AN11"/>
    <mergeCell ref="AK3:AN3"/>
    <mergeCell ref="AK4:AN4"/>
    <mergeCell ref="AK5:AN5"/>
    <mergeCell ref="AK1:AN1"/>
    <mergeCell ref="M2:P2"/>
    <mergeCell ref="Q2:R2"/>
    <mergeCell ref="S2:T2"/>
    <mergeCell ref="U2:V2"/>
    <mergeCell ref="AK2:AN2"/>
    <mergeCell ref="AD40:AF40"/>
    <mergeCell ref="AG40:AI40"/>
    <mergeCell ref="AJ40:AK40"/>
    <mergeCell ref="AL42:AL43"/>
    <mergeCell ref="A40:C40"/>
    <mergeCell ref="F40:H40"/>
    <mergeCell ref="I40:K40"/>
    <mergeCell ref="L40:N40"/>
    <mergeCell ref="O40:Q40"/>
    <mergeCell ref="R40:T40"/>
    <mergeCell ref="U40:W40"/>
    <mergeCell ref="X40:Z40"/>
    <mergeCell ref="AA40:AC40"/>
    <mergeCell ref="AD42:AF42"/>
    <mergeCell ref="AG42:AI42"/>
    <mergeCell ref="AJ43:AK43"/>
    <mergeCell ref="AJ41:AK41"/>
  </mergeCells>
  <phoneticPr fontId="27"/>
  <dataValidations count="8">
    <dataValidation type="list" allowBlank="1" showInputMessage="1" showErrorMessage="1" sqref="AK5:AN5" xr:uid="{DBEA8707-5493-4EE6-B966-EF9C8B22351C}">
      <formula1>"有,無"</formula1>
    </dataValidation>
    <dataValidation allowBlank="1" showInputMessage="1" sqref="B12:B13" xr:uid="{BE116A10-D6F8-464B-B601-317D68173A9E}"/>
    <dataValidation type="list" allowBlank="1" showInputMessage="1" sqref="B14:B31" xr:uid="{B25D6474-030A-46A7-BA87-23F8CD5C5CBB}">
      <formula1>INDIRECT($AK$1)</formula1>
    </dataValidation>
    <dataValidation type="list" allowBlank="1" showInputMessage="1" showErrorMessage="1" sqref="AK3:AN3" xr:uid="{8CC991E6-CFDD-4C2F-9EBA-19D2A65878BC}">
      <formula1>"４週,歴月"</formula1>
    </dataValidation>
    <dataValidation type="list" allowBlank="1" showInputMessage="1" showErrorMessage="1" sqref="AK4:AN4" xr:uid="{71FC77B2-727B-417A-B8B7-F68D4F79BBB1}">
      <formula1>"予定,実績"</formula1>
    </dataValidation>
    <dataValidation type="whole" operator="greaterThanOrEqual" allowBlank="1" showInputMessage="1" showErrorMessage="1" sqref="O40:O43 R40:R43 U40:U43 X40:X43 AA40:AA43 AD40:AD43 AG40:AG43 E40:F40 D41:F43 I40:I43 L40:L43" xr:uid="{C48179ED-EF7F-4B73-A34E-7A9BDB8ADFF6}">
      <formula1>0</formula1>
    </dataValidation>
    <dataValidation operator="greaterThanOrEqual" allowBlank="1" showInputMessage="1" showErrorMessage="1" sqref="I48 I44 AL41:AL42 L44 L48 AJ40:AJ43" xr:uid="{FA862F3A-FD03-4C74-BFB8-A80935D7E38A}"/>
    <dataValidation type="list" allowBlank="1" showInputMessage="1" showErrorMessage="1" sqref="C12:C31" xr:uid="{8DF2832F-6F7C-43D4-B6B6-CFDE454DD96C}">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Height="0" orientation="landscape" r:id="rId1"/>
  <headerFooter alignWithMargins="0">
    <oddHeader>&amp;L&amp;"ＭＳ ゴシック,標準"&amp;10（参考様式）</oddHeader>
  </headerFooter>
  <rowBreaks count="2" manualBreakCount="2">
    <brk id="36" max="39" man="1"/>
    <brk id="55" max="3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483D1-BDA0-4855-9226-3CAB7E0F11C1}">
  <sheetPr>
    <pageSetUpPr fitToPage="1"/>
  </sheetPr>
  <dimension ref="A1:AQ82"/>
  <sheetViews>
    <sheetView showGridLines="0" view="pageBreakPreview" zoomScaleNormal="100" zoomScaleSheetLayoutView="100" workbookViewId="0">
      <selection activeCell="M2" sqref="M2:P2"/>
    </sheetView>
  </sheetViews>
  <sheetFormatPr defaultColWidth="8.25" defaultRowHeight="21" customHeight="1" x14ac:dyDescent="0.4"/>
  <cols>
    <col min="1" max="1" width="2.625" style="59" customWidth="1"/>
    <col min="2" max="2" width="14.7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x14ac:dyDescent="0.4">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284" t="s">
        <v>218</v>
      </c>
      <c r="AL1" s="284"/>
      <c r="AM1" s="284"/>
      <c r="AN1" s="284"/>
    </row>
    <row r="2" spans="1:40" ht="18" customHeight="1" x14ac:dyDescent="0.4">
      <c r="A2" s="62"/>
      <c r="B2" s="63"/>
      <c r="C2" s="63"/>
      <c r="D2" s="63"/>
      <c r="E2" s="63"/>
      <c r="F2" s="63"/>
      <c r="G2" s="63"/>
      <c r="H2" s="63"/>
      <c r="I2" s="63"/>
      <c r="J2" s="63"/>
      <c r="K2" s="63"/>
      <c r="L2" s="63"/>
      <c r="M2" s="285">
        <v>2024</v>
      </c>
      <c r="N2" s="285"/>
      <c r="O2" s="285"/>
      <c r="P2" s="285"/>
      <c r="Q2" s="286" t="s">
        <v>94</v>
      </c>
      <c r="R2" s="286"/>
      <c r="S2" s="285">
        <v>5</v>
      </c>
      <c r="T2" s="285"/>
      <c r="U2" s="286" t="s">
        <v>95</v>
      </c>
      <c r="V2" s="286"/>
      <c r="W2" s="63"/>
      <c r="X2" s="63"/>
      <c r="Y2" s="63"/>
      <c r="Z2" s="62"/>
      <c r="AA2" s="62"/>
      <c r="AC2" s="79"/>
      <c r="AD2" s="63"/>
      <c r="AE2" s="63"/>
      <c r="AF2" s="63"/>
      <c r="AG2" s="63"/>
      <c r="AH2" s="63"/>
      <c r="AI2" s="79" t="s">
        <v>96</v>
      </c>
      <c r="AJ2" s="79"/>
      <c r="AK2" s="287"/>
      <c r="AL2" s="287"/>
      <c r="AM2" s="287"/>
      <c r="AN2" s="287"/>
    </row>
    <row r="3" spans="1:40" ht="18" customHeight="1" x14ac:dyDescent="0.4">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272" t="s">
        <v>154</v>
      </c>
      <c r="AL3" s="272"/>
      <c r="AM3" s="272"/>
      <c r="AN3" s="272"/>
    </row>
    <row r="4" spans="1:40" ht="18" customHeight="1" x14ac:dyDescent="0.4">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272"/>
      <c r="AL4" s="272"/>
      <c r="AM4" s="272"/>
      <c r="AN4" s="272"/>
    </row>
    <row r="5" spans="1:40" ht="18" customHeight="1" x14ac:dyDescent="0.4">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99</v>
      </c>
      <c r="AH5" s="273">
        <v>40</v>
      </c>
      <c r="AI5" s="273"/>
      <c r="AJ5" s="273"/>
      <c r="AK5" s="85" t="s">
        <v>100</v>
      </c>
      <c r="AL5" s="95">
        <v>160</v>
      </c>
      <c r="AM5" s="85" t="s">
        <v>101</v>
      </c>
      <c r="AN5" s="62"/>
    </row>
    <row r="6" spans="1:40" ht="9.9499999999999993" customHeight="1" x14ac:dyDescent="0.4">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0" ht="15" customHeight="1" x14ac:dyDescent="0.4">
      <c r="A7" s="270" t="s">
        <v>102</v>
      </c>
      <c r="B7" s="280" t="s">
        <v>103</v>
      </c>
      <c r="C7" s="274" t="s">
        <v>104</v>
      </c>
      <c r="D7" s="250" t="s">
        <v>105</v>
      </c>
      <c r="E7" s="268" t="s">
        <v>106</v>
      </c>
      <c r="F7" s="277" t="s">
        <v>107</v>
      </c>
      <c r="G7" s="277"/>
      <c r="H7" s="277"/>
      <c r="I7" s="277"/>
      <c r="J7" s="277"/>
      <c r="K7" s="277"/>
      <c r="L7" s="277"/>
      <c r="M7" s="277"/>
      <c r="N7" s="277"/>
      <c r="O7" s="277"/>
      <c r="P7" s="277"/>
      <c r="Q7" s="277"/>
      <c r="R7" s="277"/>
      <c r="S7" s="277"/>
      <c r="T7" s="277"/>
      <c r="U7" s="277"/>
      <c r="V7" s="277"/>
      <c r="W7" s="277"/>
      <c r="X7" s="277"/>
      <c r="Y7" s="277"/>
      <c r="Z7" s="277"/>
      <c r="AA7" s="277"/>
      <c r="AB7" s="277"/>
      <c r="AC7" s="277"/>
      <c r="AD7" s="277"/>
      <c r="AE7" s="277"/>
      <c r="AF7" s="277"/>
      <c r="AG7" s="277"/>
      <c r="AH7" s="277"/>
      <c r="AI7" s="277"/>
      <c r="AJ7" s="277"/>
      <c r="AK7" s="278" t="s">
        <v>108</v>
      </c>
      <c r="AL7" s="251" t="s">
        <v>109</v>
      </c>
      <c r="AM7" s="279" t="s">
        <v>110</v>
      </c>
      <c r="AN7" s="279"/>
    </row>
    <row r="8" spans="1:40" ht="15" customHeight="1" x14ac:dyDescent="0.4">
      <c r="A8" s="270"/>
      <c r="B8" s="281"/>
      <c r="C8" s="275"/>
      <c r="D8" s="250"/>
      <c r="E8" s="268"/>
      <c r="F8" s="250" t="s">
        <v>111</v>
      </c>
      <c r="G8" s="250"/>
      <c r="H8" s="250"/>
      <c r="I8" s="250"/>
      <c r="J8" s="250"/>
      <c r="K8" s="250"/>
      <c r="L8" s="250"/>
      <c r="M8" s="250" t="s">
        <v>112</v>
      </c>
      <c r="N8" s="250"/>
      <c r="O8" s="250"/>
      <c r="P8" s="250"/>
      <c r="Q8" s="250"/>
      <c r="R8" s="250"/>
      <c r="S8" s="250"/>
      <c r="T8" s="250" t="s">
        <v>113</v>
      </c>
      <c r="U8" s="250"/>
      <c r="V8" s="250"/>
      <c r="W8" s="250"/>
      <c r="X8" s="250"/>
      <c r="Y8" s="250"/>
      <c r="Z8" s="250"/>
      <c r="AA8" s="250" t="s">
        <v>114</v>
      </c>
      <c r="AB8" s="250"/>
      <c r="AC8" s="250"/>
      <c r="AD8" s="250"/>
      <c r="AE8" s="250"/>
      <c r="AF8" s="250"/>
      <c r="AG8" s="250"/>
      <c r="AH8" s="250" t="s">
        <v>115</v>
      </c>
      <c r="AI8" s="250"/>
      <c r="AJ8" s="250"/>
      <c r="AK8" s="278"/>
      <c r="AL8" s="251"/>
      <c r="AM8" s="279"/>
      <c r="AN8" s="279"/>
    </row>
    <row r="9" spans="1:40" ht="15" customHeight="1" x14ac:dyDescent="0.4">
      <c r="A9" s="270"/>
      <c r="B9" s="282" t="s">
        <v>155</v>
      </c>
      <c r="C9" s="275"/>
      <c r="D9" s="250"/>
      <c r="E9" s="268"/>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78"/>
      <c r="AL9" s="251"/>
      <c r="AM9" s="279"/>
      <c r="AN9" s="279"/>
    </row>
    <row r="10" spans="1:40" ht="15" customHeight="1" x14ac:dyDescent="0.4">
      <c r="A10" s="270"/>
      <c r="B10" s="283"/>
      <c r="C10" s="276"/>
      <c r="D10" s="250"/>
      <c r="E10" s="268"/>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78"/>
      <c r="AL10" s="251"/>
      <c r="AM10" s="279"/>
      <c r="AN10" s="279"/>
    </row>
    <row r="11" spans="1:40" ht="18" customHeight="1" x14ac:dyDescent="0.4">
      <c r="A11" s="73">
        <v>1</v>
      </c>
      <c r="B11" s="99" t="s">
        <v>156</v>
      </c>
      <c r="C11" s="81" t="s">
        <v>127</v>
      </c>
      <c r="D11" s="100"/>
      <c r="E11" s="101" t="s">
        <v>127</v>
      </c>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9">
        <f>+SUM(F11:AJ11)</f>
        <v>0</v>
      </c>
      <c r="AL11" s="70">
        <f>IF($AK$3="４週",AK11/4,AK11/(DAY(EOMONTH($F$9,0))/7))</f>
        <v>0</v>
      </c>
      <c r="AM11" s="265"/>
      <c r="AN11" s="265"/>
    </row>
    <row r="12" spans="1:40" ht="18" customHeight="1" x14ac:dyDescent="0.4">
      <c r="A12" s="73">
        <v>2</v>
      </c>
      <c r="B12" s="99" t="s">
        <v>173</v>
      </c>
      <c r="C12" s="81" t="s">
        <v>129</v>
      </c>
      <c r="D12" s="100"/>
      <c r="E12" s="101" t="s">
        <v>129</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 t="shared" ref="AK12:AK31" si="0">+SUM(F12:AJ12)</f>
        <v>0</v>
      </c>
      <c r="AL12" s="70">
        <f>IF($AK$3="４週",AK12/4,AK12/(DAY(EOMONTH($F$9,0))/7))</f>
        <v>0</v>
      </c>
      <c r="AM12" s="265"/>
      <c r="AN12" s="265"/>
    </row>
    <row r="13" spans="1:40" ht="18" customHeight="1" x14ac:dyDescent="0.4">
      <c r="A13" s="73">
        <v>3</v>
      </c>
      <c r="B13" s="99" t="s">
        <v>219</v>
      </c>
      <c r="C13" s="81" t="s">
        <v>131</v>
      </c>
      <c r="D13" s="100"/>
      <c r="E13" s="101" t="s">
        <v>131</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si="0"/>
        <v>0</v>
      </c>
      <c r="AL13" s="70">
        <f>IF($AK$3="４週",AK13/4,AK13/(DAY(EOMONTH($F$9,0))/7))</f>
        <v>0</v>
      </c>
      <c r="AM13" s="265"/>
      <c r="AN13" s="265"/>
    </row>
    <row r="14" spans="1:40" ht="18" customHeight="1" x14ac:dyDescent="0.4">
      <c r="A14" s="73">
        <v>4</v>
      </c>
      <c r="B14" s="99" t="s">
        <v>219</v>
      </c>
      <c r="C14" s="81" t="s">
        <v>133</v>
      </c>
      <c r="D14" s="100"/>
      <c r="E14" s="101" t="s">
        <v>133</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0"/>
        <v>0</v>
      </c>
      <c r="AL14" s="70">
        <f>IF($AK$3="４週",AK14/4,AK14/(DAY(EOMONTH($F$9,0))/7))</f>
        <v>0</v>
      </c>
      <c r="AM14" s="265"/>
      <c r="AN14" s="265"/>
    </row>
    <row r="15" spans="1:40" ht="18" customHeight="1" x14ac:dyDescent="0.4">
      <c r="A15" s="73">
        <v>5</v>
      </c>
      <c r="B15" s="99"/>
      <c r="C15" s="81"/>
      <c r="D15" s="100"/>
      <c r="E15" s="101"/>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0"/>
        <v>0</v>
      </c>
      <c r="AL15" s="70">
        <f t="shared" ref="AL15:AL30" si="1">IF($AK$3="４週",AK15/4,AK15/(DAY(EOMONTH($F$9,0))/7))</f>
        <v>0</v>
      </c>
      <c r="AM15" s="265"/>
      <c r="AN15" s="265"/>
    </row>
    <row r="16" spans="1:40" ht="18" customHeight="1" x14ac:dyDescent="0.4">
      <c r="A16" s="73">
        <v>6</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0"/>
        <v>0</v>
      </c>
      <c r="AL16" s="70">
        <f t="shared" si="1"/>
        <v>0</v>
      </c>
      <c r="AM16" s="265"/>
      <c r="AN16" s="265"/>
    </row>
    <row r="17" spans="1:40" ht="18" customHeight="1" x14ac:dyDescent="0.4">
      <c r="A17" s="73">
        <v>7</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0"/>
        <v>0</v>
      </c>
      <c r="AL17" s="70">
        <f t="shared" si="1"/>
        <v>0</v>
      </c>
      <c r="AM17" s="265"/>
      <c r="AN17" s="265"/>
    </row>
    <row r="18" spans="1:40" ht="18" customHeight="1" x14ac:dyDescent="0.4">
      <c r="A18" s="73">
        <v>8</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0"/>
        <v>0</v>
      </c>
      <c r="AL18" s="70">
        <f t="shared" si="1"/>
        <v>0</v>
      </c>
      <c r="AM18" s="265"/>
      <c r="AN18" s="265"/>
    </row>
    <row r="19" spans="1:40" ht="18" customHeight="1" x14ac:dyDescent="0.4">
      <c r="A19" s="73">
        <v>9</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0"/>
        <v>0</v>
      </c>
      <c r="AL19" s="70">
        <f t="shared" si="1"/>
        <v>0</v>
      </c>
      <c r="AM19" s="265"/>
      <c r="AN19" s="265"/>
    </row>
    <row r="20" spans="1:40" ht="18" customHeight="1" x14ac:dyDescent="0.4">
      <c r="A20" s="73">
        <v>10</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0"/>
        <v>0</v>
      </c>
      <c r="AL20" s="70">
        <f t="shared" si="1"/>
        <v>0</v>
      </c>
      <c r="AM20" s="265"/>
      <c r="AN20" s="265"/>
    </row>
    <row r="21" spans="1:40" ht="18" customHeight="1" x14ac:dyDescent="0.4">
      <c r="A21" s="73">
        <v>11</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0"/>
        <v>0</v>
      </c>
      <c r="AL21" s="70">
        <f t="shared" si="1"/>
        <v>0</v>
      </c>
      <c r="AM21" s="265"/>
      <c r="AN21" s="265"/>
    </row>
    <row r="22" spans="1:40" ht="18" customHeight="1" x14ac:dyDescent="0.4">
      <c r="A22" s="73">
        <v>12</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0"/>
        <v>0</v>
      </c>
      <c r="AL22" s="70">
        <f t="shared" si="1"/>
        <v>0</v>
      </c>
      <c r="AM22" s="265"/>
      <c r="AN22" s="265"/>
    </row>
    <row r="23" spans="1:40" ht="18" customHeight="1" x14ac:dyDescent="0.4">
      <c r="A23" s="73">
        <v>13</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0"/>
        <v>0</v>
      </c>
      <c r="AL23" s="70">
        <f t="shared" si="1"/>
        <v>0</v>
      </c>
      <c r="AM23" s="265"/>
      <c r="AN23" s="265"/>
    </row>
    <row r="24" spans="1:40" ht="18" customHeight="1" x14ac:dyDescent="0.4">
      <c r="A24" s="73">
        <v>14</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0"/>
        <v>0</v>
      </c>
      <c r="AL24" s="70">
        <f t="shared" si="1"/>
        <v>0</v>
      </c>
      <c r="AM24" s="265"/>
      <c r="AN24" s="265"/>
    </row>
    <row r="25" spans="1:40" ht="18" customHeight="1" x14ac:dyDescent="0.4">
      <c r="A25" s="73">
        <v>15</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0"/>
        <v>0</v>
      </c>
      <c r="AL25" s="70">
        <f t="shared" si="1"/>
        <v>0</v>
      </c>
      <c r="AM25" s="265"/>
      <c r="AN25" s="265"/>
    </row>
    <row r="26" spans="1:40" ht="18" customHeight="1" x14ac:dyDescent="0.4">
      <c r="A26" s="73">
        <v>16</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0"/>
        <v>0</v>
      </c>
      <c r="AL26" s="70">
        <f t="shared" si="1"/>
        <v>0</v>
      </c>
      <c r="AM26" s="265"/>
      <c r="AN26" s="265"/>
    </row>
    <row r="27" spans="1:40" ht="18" customHeight="1" x14ac:dyDescent="0.4">
      <c r="A27" s="73">
        <v>17</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0"/>
        <v>0</v>
      </c>
      <c r="AL27" s="70">
        <f t="shared" si="1"/>
        <v>0</v>
      </c>
      <c r="AM27" s="265"/>
      <c r="AN27" s="265"/>
    </row>
    <row r="28" spans="1:40" ht="18" customHeight="1" x14ac:dyDescent="0.4">
      <c r="A28" s="73">
        <v>18</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0"/>
        <v>0</v>
      </c>
      <c r="AL28" s="70">
        <f t="shared" si="1"/>
        <v>0</v>
      </c>
      <c r="AM28" s="265"/>
      <c r="AN28" s="265"/>
    </row>
    <row r="29" spans="1:40" ht="18" customHeight="1" x14ac:dyDescent="0.4">
      <c r="A29" s="73">
        <v>19</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0"/>
        <v>0</v>
      </c>
      <c r="AL29" s="70">
        <f t="shared" si="1"/>
        <v>0</v>
      </c>
      <c r="AM29" s="265"/>
      <c r="AN29" s="265"/>
    </row>
    <row r="30" spans="1:40" ht="18" customHeight="1" x14ac:dyDescent="0.4">
      <c r="A30" s="73">
        <v>20</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0"/>
        <v>0</v>
      </c>
      <c r="AL30" s="70">
        <f t="shared" si="1"/>
        <v>0</v>
      </c>
      <c r="AM30" s="265"/>
      <c r="AN30" s="265"/>
    </row>
    <row r="31" spans="1:40" ht="18" customHeight="1" x14ac:dyDescent="0.4">
      <c r="A31" s="268" t="s">
        <v>116</v>
      </c>
      <c r="B31" s="269"/>
      <c r="C31" s="269"/>
      <c r="D31" s="269"/>
      <c r="E31" s="269"/>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71">
        <f t="shared" si="2"/>
        <v>0</v>
      </c>
      <c r="AI31" s="71">
        <f t="shared" si="2"/>
        <v>0</v>
      </c>
      <c r="AJ31" s="71">
        <f t="shared" si="2"/>
        <v>0</v>
      </c>
      <c r="AK31" s="69">
        <f t="shared" si="0"/>
        <v>0</v>
      </c>
      <c r="AL31" s="70">
        <f>IF($AK$3="４週",AK31/4,AK31/(DAY(EOMONTH($F$9,0))/7))</f>
        <v>0</v>
      </c>
      <c r="AM31" s="270"/>
      <c r="AN31" s="270"/>
    </row>
    <row r="32" spans="1:40" ht="18" customHeight="1" x14ac:dyDescent="0.4">
      <c r="A32" s="269" t="s">
        <v>117</v>
      </c>
      <c r="B32" s="269"/>
      <c r="C32" s="269"/>
      <c r="D32" s="269"/>
      <c r="E32" s="271"/>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71"/>
      <c r="AL32" s="72"/>
      <c r="AM32" s="270"/>
      <c r="AN32" s="270"/>
    </row>
    <row r="33" spans="1:43" ht="15" customHeight="1" x14ac:dyDescent="0.4">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43" ht="15" customHeight="1" x14ac:dyDescent="0.4">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3" ht="15" customHeight="1" x14ac:dyDescent="0.4">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3" ht="21" customHeight="1" x14ac:dyDescent="0.4">
      <c r="A36" s="67" t="s">
        <v>176</v>
      </c>
      <c r="B36" s="66"/>
      <c r="C36" s="66"/>
      <c r="D36" s="66"/>
      <c r="E36" s="66"/>
      <c r="F36" s="66"/>
      <c r="G36" s="60"/>
      <c r="H36" s="60"/>
      <c r="I36" s="60"/>
      <c r="J36" s="60"/>
      <c r="K36" s="60"/>
      <c r="L36" s="60"/>
      <c r="M36" s="60"/>
      <c r="N36" s="60"/>
      <c r="O36" s="60"/>
      <c r="AM36" s="66"/>
      <c r="AN36" s="62"/>
    </row>
    <row r="37" spans="1:43" ht="24.95" customHeight="1" x14ac:dyDescent="0.4">
      <c r="A37" s="250"/>
      <c r="B37" s="250"/>
      <c r="C37" s="250"/>
      <c r="D37" s="94">
        <v>4</v>
      </c>
      <c r="E37" s="94">
        <v>5</v>
      </c>
      <c r="F37" s="264">
        <v>6</v>
      </c>
      <c r="G37" s="264"/>
      <c r="H37" s="264"/>
      <c r="I37" s="264">
        <v>7</v>
      </c>
      <c r="J37" s="264"/>
      <c r="K37" s="264"/>
      <c r="L37" s="264">
        <v>8</v>
      </c>
      <c r="M37" s="264"/>
      <c r="N37" s="264"/>
      <c r="O37" s="264">
        <v>9</v>
      </c>
      <c r="P37" s="264"/>
      <c r="Q37" s="264"/>
      <c r="R37" s="264">
        <v>10</v>
      </c>
      <c r="S37" s="264"/>
      <c r="T37" s="264"/>
      <c r="U37" s="264">
        <v>11</v>
      </c>
      <c r="V37" s="264"/>
      <c r="W37" s="264"/>
      <c r="X37" s="264">
        <v>12</v>
      </c>
      <c r="Y37" s="264"/>
      <c r="Z37" s="264"/>
      <c r="AA37" s="264">
        <v>1</v>
      </c>
      <c r="AB37" s="264"/>
      <c r="AC37" s="264"/>
      <c r="AD37" s="264">
        <v>2</v>
      </c>
      <c r="AE37" s="264"/>
      <c r="AF37" s="264"/>
      <c r="AG37" s="264">
        <v>3</v>
      </c>
      <c r="AH37" s="264"/>
      <c r="AI37" s="264"/>
      <c r="AJ37" s="250" t="s">
        <v>177</v>
      </c>
      <c r="AK37" s="250"/>
      <c r="AL37" s="80" t="s">
        <v>178</v>
      </c>
      <c r="AM37"/>
      <c r="AN37"/>
      <c r="AO37"/>
      <c r="AP37"/>
      <c r="AQ37"/>
    </row>
    <row r="38" spans="1:43" ht="18" customHeight="1" x14ac:dyDescent="0.4">
      <c r="A38" s="262" t="s">
        <v>179</v>
      </c>
      <c r="B38" s="262"/>
      <c r="C38" s="262"/>
      <c r="D38" s="68">
        <v>1400</v>
      </c>
      <c r="E38" s="68">
        <v>1310</v>
      </c>
      <c r="F38" s="263">
        <v>1400</v>
      </c>
      <c r="G38" s="263"/>
      <c r="H38" s="263"/>
      <c r="I38" s="263">
        <v>1470</v>
      </c>
      <c r="J38" s="263"/>
      <c r="K38" s="263"/>
      <c r="L38" s="263">
        <v>1470</v>
      </c>
      <c r="M38" s="263"/>
      <c r="N38" s="263"/>
      <c r="O38" s="263">
        <v>1330</v>
      </c>
      <c r="P38" s="263"/>
      <c r="Q38" s="263"/>
      <c r="R38" s="263">
        <v>1400</v>
      </c>
      <c r="S38" s="263"/>
      <c r="T38" s="263"/>
      <c r="U38" s="263">
        <v>1400</v>
      </c>
      <c r="V38" s="263"/>
      <c r="W38" s="263"/>
      <c r="X38" s="263">
        <v>1330</v>
      </c>
      <c r="Y38" s="263"/>
      <c r="Z38" s="263"/>
      <c r="AA38" s="263">
        <v>1330</v>
      </c>
      <c r="AB38" s="263"/>
      <c r="AC38" s="263"/>
      <c r="AD38" s="263">
        <v>1330</v>
      </c>
      <c r="AE38" s="263"/>
      <c r="AF38" s="263"/>
      <c r="AG38" s="263">
        <v>1400</v>
      </c>
      <c r="AH38" s="263"/>
      <c r="AI38" s="263"/>
      <c r="AJ38" s="258">
        <f>SUM(D38:AI38)</f>
        <v>16570</v>
      </c>
      <c r="AK38" s="258"/>
      <c r="AL38" s="266">
        <f>ROUNDUP(AJ38/AJ39,1)</f>
        <v>70</v>
      </c>
      <c r="AM38"/>
      <c r="AN38"/>
      <c r="AO38"/>
      <c r="AP38"/>
      <c r="AQ38"/>
    </row>
    <row r="39" spans="1:43" ht="18" customHeight="1" x14ac:dyDescent="0.4">
      <c r="A39" s="262" t="s">
        <v>180</v>
      </c>
      <c r="B39" s="262"/>
      <c r="C39" s="262"/>
      <c r="D39" s="68">
        <v>20</v>
      </c>
      <c r="E39" s="68">
        <v>19</v>
      </c>
      <c r="F39" s="263">
        <v>20</v>
      </c>
      <c r="G39" s="263"/>
      <c r="H39" s="263"/>
      <c r="I39" s="263">
        <v>21</v>
      </c>
      <c r="J39" s="263"/>
      <c r="K39" s="263"/>
      <c r="L39" s="263">
        <v>21</v>
      </c>
      <c r="M39" s="263"/>
      <c r="N39" s="263"/>
      <c r="O39" s="263">
        <v>19</v>
      </c>
      <c r="P39" s="263"/>
      <c r="Q39" s="263"/>
      <c r="R39" s="263">
        <v>20</v>
      </c>
      <c r="S39" s="263"/>
      <c r="T39" s="263"/>
      <c r="U39" s="263">
        <v>20</v>
      </c>
      <c r="V39" s="263"/>
      <c r="W39" s="263"/>
      <c r="X39" s="263">
        <v>19</v>
      </c>
      <c r="Y39" s="263"/>
      <c r="Z39" s="263"/>
      <c r="AA39" s="263">
        <v>19</v>
      </c>
      <c r="AB39" s="263"/>
      <c r="AC39" s="263"/>
      <c r="AD39" s="263">
        <v>19</v>
      </c>
      <c r="AE39" s="263"/>
      <c r="AF39" s="263"/>
      <c r="AG39" s="263">
        <v>20</v>
      </c>
      <c r="AH39" s="263"/>
      <c r="AI39" s="263"/>
      <c r="AJ39" s="258">
        <f>+SUM(D39:AI39)</f>
        <v>237</v>
      </c>
      <c r="AK39" s="258"/>
      <c r="AL39" s="267"/>
      <c r="AM39"/>
      <c r="AN39"/>
      <c r="AO39"/>
      <c r="AP39"/>
      <c r="AQ39"/>
    </row>
    <row r="40" spans="1:43" ht="5.0999999999999996" customHeight="1" x14ac:dyDescent="0.4">
      <c r="A40" s="83"/>
      <c r="B40" s="83"/>
      <c r="C40" s="83"/>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2"/>
      <c r="AK40" s="60"/>
      <c r="AL40" s="66"/>
      <c r="AM40" s="66"/>
      <c r="AN40" s="62"/>
    </row>
    <row r="41" spans="1:43" ht="18" customHeight="1" x14ac:dyDescent="0.4">
      <c r="A41" s="67" t="s">
        <v>159</v>
      </c>
      <c r="B41" s="60"/>
      <c r="D41" s="60"/>
      <c r="E41" s="60"/>
      <c r="F41" s="60"/>
      <c r="G41" s="60"/>
      <c r="H41" s="60"/>
      <c r="I41"/>
      <c r="J41"/>
      <c r="K41"/>
      <c r="L41"/>
      <c r="M41"/>
      <c r="N41"/>
      <c r="O41" s="60"/>
      <c r="P41" s="60"/>
      <c r="Q41" s="60"/>
      <c r="R41" s="60"/>
      <c r="S41" s="60"/>
      <c r="T41" s="60"/>
      <c r="U41" s="60"/>
      <c r="V41" s="60"/>
      <c r="W41" s="66"/>
      <c r="X41" s="60"/>
      <c r="Y41" s="60"/>
      <c r="Z41" s="60"/>
      <c r="AA41" s="60"/>
      <c r="AB41" s="60"/>
      <c r="AC41" s="60"/>
      <c r="AD41" s="60"/>
      <c r="AE41" s="60"/>
      <c r="AF41" s="60"/>
      <c r="AG41" s="60"/>
      <c r="AH41" s="60"/>
      <c r="AI41" s="60"/>
      <c r="AJ41" s="102"/>
      <c r="AK41" s="60"/>
      <c r="AL41" s="66"/>
      <c r="AM41" s="66"/>
      <c r="AN41" s="62"/>
    </row>
    <row r="42" spans="1:43" ht="24.95" customHeight="1" x14ac:dyDescent="0.4">
      <c r="A42" s="250" t="s">
        <v>160</v>
      </c>
      <c r="B42" s="250"/>
      <c r="C42" s="250" t="s">
        <v>173</v>
      </c>
      <c r="D42" s="250"/>
      <c r="E42" s="251" t="s">
        <v>220</v>
      </c>
      <c r="F42" s="251"/>
      <c r="G42" s="251"/>
      <c r="H42" s="251"/>
      <c r="I42"/>
      <c r="J42"/>
      <c r="K42"/>
      <c r="L42"/>
      <c r="M42"/>
      <c r="N42"/>
      <c r="O42"/>
      <c r="P42"/>
      <c r="Q42"/>
      <c r="R42"/>
      <c r="S42"/>
      <c r="T42"/>
      <c r="U42"/>
      <c r="W42" s="66"/>
      <c r="X42" s="60"/>
      <c r="Y42" s="60"/>
      <c r="Z42" s="60"/>
      <c r="AA42" s="60"/>
      <c r="AB42" s="60"/>
      <c r="AC42" s="60"/>
      <c r="AD42" s="60"/>
      <c r="AE42" s="60"/>
      <c r="AF42" s="60"/>
      <c r="AG42" s="60"/>
      <c r="AH42" s="60"/>
      <c r="AI42" s="60"/>
      <c r="AJ42" s="102"/>
      <c r="AK42" s="60"/>
      <c r="AL42" s="66"/>
      <c r="AM42" s="66"/>
      <c r="AN42" s="62"/>
    </row>
    <row r="43" spans="1:43" ht="18" customHeight="1" x14ac:dyDescent="0.4">
      <c r="A43" s="251" t="s">
        <v>161</v>
      </c>
      <c r="B43" s="251"/>
      <c r="C43" s="249">
        <f>ROUNDDOWN(IF(AL38&lt;=60,1,1+ROUNDUP((AL38-60)/40,0)),1)</f>
        <v>2</v>
      </c>
      <c r="D43" s="249"/>
      <c r="E43" s="249">
        <f>ROUNDDOWN(AL38/40,1)</f>
        <v>1.7</v>
      </c>
      <c r="F43" s="249"/>
      <c r="G43" s="249"/>
      <c r="H43" s="249"/>
      <c r="I43"/>
      <c r="J43"/>
      <c r="K43"/>
      <c r="L43"/>
      <c r="M43"/>
      <c r="N43"/>
      <c r="O43"/>
      <c r="P43"/>
      <c r="Q43"/>
      <c r="R43"/>
      <c r="S43"/>
      <c r="T43"/>
      <c r="U43"/>
      <c r="W43" s="66"/>
      <c r="X43" s="60"/>
      <c r="Y43" s="60"/>
      <c r="Z43" s="60"/>
      <c r="AA43" s="60"/>
      <c r="AB43" s="60"/>
      <c r="AC43" s="60"/>
      <c r="AD43" s="60"/>
      <c r="AE43" s="60"/>
      <c r="AF43" s="60"/>
      <c r="AG43" s="60"/>
      <c r="AH43" s="60"/>
      <c r="AI43" s="60"/>
      <c r="AJ43" s="102"/>
      <c r="AK43" s="60"/>
      <c r="AL43" s="66"/>
      <c r="AM43" s="66"/>
      <c r="AN43" s="62"/>
    </row>
    <row r="44" spans="1:43" ht="5.0999999999999996" customHeight="1" x14ac:dyDescent="0.4">
      <c r="A44" s="83"/>
      <c r="B44" s="83"/>
      <c r="C44" s="83"/>
      <c r="D44" s="83"/>
      <c r="E44" s="83"/>
      <c r="F44" s="83"/>
      <c r="G44" s="83"/>
      <c r="H44" s="83"/>
      <c r="I44" s="83"/>
      <c r="J44" s="60"/>
      <c r="K44" s="60"/>
      <c r="L44" s="60"/>
      <c r="M44" s="102"/>
      <c r="N44" s="60"/>
      <c r="O44" s="60"/>
      <c r="P44" s="60"/>
      <c r="Q44"/>
      <c r="W44" s="66"/>
      <c r="X44" s="60"/>
      <c r="Y44" s="60"/>
      <c r="Z44" s="60"/>
      <c r="AA44" s="60"/>
      <c r="AB44" s="60"/>
      <c r="AC44" s="60"/>
      <c r="AD44" s="60"/>
      <c r="AE44" s="60"/>
      <c r="AF44" s="60"/>
      <c r="AG44" s="60"/>
      <c r="AH44" s="60"/>
      <c r="AI44" s="60"/>
      <c r="AJ44" s="102"/>
      <c r="AK44" s="60"/>
      <c r="AL44" s="66"/>
      <c r="AM44" s="66"/>
      <c r="AN44" s="62"/>
    </row>
    <row r="45" spans="1:43" ht="21" customHeight="1" x14ac:dyDescent="0.4">
      <c r="A45" s="67" t="s">
        <v>163</v>
      </c>
      <c r="B45" s="59"/>
      <c r="C45" s="63"/>
      <c r="D45" s="63"/>
      <c r="E45" s="63"/>
      <c r="F45" s="63"/>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3"/>
      <c r="AM45" s="63"/>
      <c r="AN45" s="62"/>
    </row>
    <row r="46" spans="1:43" ht="24.95" customHeight="1" x14ac:dyDescent="0.4">
      <c r="A46" s="62"/>
      <c r="B46" s="66"/>
      <c r="C46" s="247" t="s">
        <v>311</v>
      </c>
      <c r="D46" s="248"/>
      <c r="E46" s="260" t="s">
        <v>314</v>
      </c>
      <c r="F46" s="260"/>
      <c r="G46" s="260"/>
      <c r="H46" s="260"/>
      <c r="I46" s="247" t="s">
        <v>316</v>
      </c>
      <c r="J46" s="248"/>
      <c r="K46" s="248"/>
      <c r="L46" s="248"/>
      <c r="M46" s="248"/>
      <c r="N46" s="259"/>
      <c r="O46" s="247" t="s">
        <v>313</v>
      </c>
      <c r="P46" s="248"/>
      <c r="Q46" s="248"/>
      <c r="R46" s="248"/>
      <c r="S46" s="248"/>
      <c r="T46" s="259"/>
      <c r="U46" s="247" t="s">
        <v>313</v>
      </c>
      <c r="V46" s="248"/>
      <c r="W46" s="248"/>
      <c r="X46" s="248"/>
      <c r="Y46" s="248"/>
      <c r="Z46" s="259"/>
      <c r="AA46" s="247" t="s">
        <v>313</v>
      </c>
      <c r="AB46" s="248"/>
      <c r="AC46" s="248"/>
      <c r="AD46" s="248"/>
      <c r="AE46" s="248"/>
      <c r="AF46" s="259"/>
      <c r="AG46" s="260" t="s">
        <v>313</v>
      </c>
      <c r="AH46" s="260"/>
      <c r="AI46" s="260"/>
      <c r="AJ46" s="260"/>
      <c r="AK46" s="260"/>
      <c r="AL46" s="260" t="s">
        <v>313</v>
      </c>
      <c r="AM46" s="260"/>
      <c r="AN46" s="62"/>
    </row>
    <row r="47" spans="1:43" ht="18" customHeight="1" x14ac:dyDescent="0.4">
      <c r="A47" s="62"/>
      <c r="B47" s="66"/>
      <c r="C47" s="98" t="s">
        <v>164</v>
      </c>
      <c r="D47" s="98" t="s">
        <v>165</v>
      </c>
      <c r="E47" s="97" t="s">
        <v>164</v>
      </c>
      <c r="F47" s="261" t="s">
        <v>165</v>
      </c>
      <c r="G47" s="261"/>
      <c r="H47" s="261"/>
      <c r="I47" s="255" t="s">
        <v>164</v>
      </c>
      <c r="J47" s="256"/>
      <c r="K47" s="257"/>
      <c r="L47" s="255" t="s">
        <v>165</v>
      </c>
      <c r="M47" s="256"/>
      <c r="N47" s="257"/>
      <c r="O47" s="255" t="s">
        <v>164</v>
      </c>
      <c r="P47" s="256"/>
      <c r="Q47" s="257"/>
      <c r="R47" s="255" t="s">
        <v>165</v>
      </c>
      <c r="S47" s="256"/>
      <c r="T47" s="257"/>
      <c r="U47" s="255" t="s">
        <v>164</v>
      </c>
      <c r="V47" s="256"/>
      <c r="W47" s="257"/>
      <c r="X47" s="255" t="s">
        <v>165</v>
      </c>
      <c r="Y47" s="256"/>
      <c r="Z47" s="257"/>
      <c r="AA47" s="255" t="s">
        <v>164</v>
      </c>
      <c r="AB47" s="256"/>
      <c r="AC47" s="257"/>
      <c r="AD47" s="255" t="s">
        <v>165</v>
      </c>
      <c r="AE47" s="256"/>
      <c r="AF47" s="257"/>
      <c r="AG47" s="255" t="s">
        <v>164</v>
      </c>
      <c r="AH47" s="256"/>
      <c r="AI47" s="257"/>
      <c r="AJ47" s="255" t="s">
        <v>165</v>
      </c>
      <c r="AK47" s="257"/>
      <c r="AL47" s="97" t="s">
        <v>27</v>
      </c>
      <c r="AM47" s="97" t="s">
        <v>182</v>
      </c>
      <c r="AN47" s="62"/>
    </row>
    <row r="48" spans="1:43" ht="18" customHeight="1" x14ac:dyDescent="0.4">
      <c r="A48" s="62"/>
      <c r="B48" s="74" t="s">
        <v>166</v>
      </c>
      <c r="C48" s="97">
        <f>COUNTIFS($B$11:$B$30,C$46,$C$11:$C$30,"A",$E$11:$E$30,"*")</f>
        <v>1</v>
      </c>
      <c r="D48" s="97">
        <f>COUNTIFS($B$11:$B$30,C$46,$C$11:$C$30,"B",$E$11:$E$30,"*")</f>
        <v>0</v>
      </c>
      <c r="E48" s="97">
        <f>COUNTIFS($B$11:$B$30,E$46,$C$11:$C$30,"A",$E$11:$E$30,"*")</f>
        <v>0</v>
      </c>
      <c r="F48" s="255">
        <f>COUNTIFS($B$11:$B$30,E$46,$C$11:$C$30,"B",$E$11:$E$30,"*")</f>
        <v>1</v>
      </c>
      <c r="G48" s="256"/>
      <c r="H48" s="257"/>
      <c r="I48" s="255">
        <f>COUNTIFS($B$11:$B$30,I$46,$C$11:$C$30,"A",$E$11:$E$30,"*")</f>
        <v>0</v>
      </c>
      <c r="J48" s="256"/>
      <c r="K48" s="257"/>
      <c r="L48" s="255">
        <f>COUNTIFS($B$11:$B$30,I$46,$C$11:$C$30,"B",$E$11:$E$30,"*")</f>
        <v>0</v>
      </c>
      <c r="M48" s="256"/>
      <c r="N48" s="257"/>
      <c r="O48" s="255">
        <f>COUNTIFS($B$11:$B$30,O$46,$C$11:$C$30,"A",$E$11:$E$30,"*")</f>
        <v>0</v>
      </c>
      <c r="P48" s="256"/>
      <c r="Q48" s="257"/>
      <c r="R48" s="255">
        <f>COUNTIFS($B$11:$B$30,O$46,$C$11:$C$30,"B",$E$11:$E$30,"*")</f>
        <v>0</v>
      </c>
      <c r="S48" s="256"/>
      <c r="T48" s="257"/>
      <c r="U48" s="255">
        <f>COUNTIFS($B$11:$B$30,U$46,$C$11:$C$30,"A",$E$11:$E$30,"*")</f>
        <v>0</v>
      </c>
      <c r="V48" s="256"/>
      <c r="W48" s="257"/>
      <c r="X48" s="255">
        <f>COUNTIFS($B$11:$B$30,U$46,$C$11:$C$30,"B",$E$11:$E$30,"*")</f>
        <v>0</v>
      </c>
      <c r="Y48" s="256"/>
      <c r="Z48" s="257"/>
      <c r="AA48" s="255">
        <f>COUNTIFS($B$11:$B$30,AA$46,$C$11:$C$30,"A",$E$11:$E$30,"*")</f>
        <v>0</v>
      </c>
      <c r="AB48" s="256"/>
      <c r="AC48" s="257"/>
      <c r="AD48" s="255">
        <f>COUNTIFS($B$11:$B$30,AA$46,$C$11:$C$30,"B",$E$11:$E$30,"*")</f>
        <v>0</v>
      </c>
      <c r="AE48" s="256"/>
      <c r="AF48" s="257"/>
      <c r="AG48" s="255">
        <f>COUNTIFS($B$11:$B$30,AG$46,$C$11:$C$30,"A",$E$11:$E$30,"*")</f>
        <v>0</v>
      </c>
      <c r="AH48" s="256"/>
      <c r="AI48" s="257"/>
      <c r="AJ48" s="255">
        <f>COUNTIFS($B$11:$B$30,AG$46,$C$11:$C$30,"B",$E$11:$E$30,"*")</f>
        <v>0</v>
      </c>
      <c r="AK48" s="257"/>
      <c r="AL48" s="97">
        <f>COUNTIFS($B$11:$B$30,AL$46,$C$11:$C$30,"A",$E$11:$E$30,"*")</f>
        <v>0</v>
      </c>
      <c r="AM48" s="97">
        <f>COUNTIFS($B$11:$B$30,AL$46,$C$11:$C$30,"B",$E$11:$E$30,"*")</f>
        <v>0</v>
      </c>
      <c r="AN48" s="62"/>
    </row>
    <row r="49" spans="1:40" ht="18" customHeight="1" x14ac:dyDescent="0.4">
      <c r="A49" s="62"/>
      <c r="B49" s="80" t="s">
        <v>167</v>
      </c>
      <c r="C49" s="97">
        <f>COUNTIFS($B$11:$B$30,C$46,$C$11:$C$30,"C",$E$11:$E$30,"*")</f>
        <v>0</v>
      </c>
      <c r="D49" s="97">
        <f>COUNTIFS($B$11:$B$30,C$46,$C$11:$C$30,"D",$E$11:$E$30,"*")</f>
        <v>0</v>
      </c>
      <c r="E49" s="97">
        <f>COUNTIFS($B$11:$B$30,E$46,$C$11:$C$30,"C",$E$11:$E$30,"*")</f>
        <v>0</v>
      </c>
      <c r="F49" s="255">
        <f>COUNTIFS($B$11:$B$30,E$46,$C$11:$C$30,"D",$E$11:$E$30,"*")</f>
        <v>0</v>
      </c>
      <c r="G49" s="256"/>
      <c r="H49" s="257"/>
      <c r="I49" s="255">
        <f>COUNTIFS($B$11:$B$30,I$46,$C$11:$C$30,"C",$E$11:$E$30,"*")</f>
        <v>1</v>
      </c>
      <c r="J49" s="256"/>
      <c r="K49" s="257"/>
      <c r="L49" s="255">
        <f>COUNTIFS($B$11:$B$30,I$46,$C$11:$C$30,"D",$E$11:$E$30,"*")</f>
        <v>1</v>
      </c>
      <c r="M49" s="256"/>
      <c r="N49" s="257"/>
      <c r="O49" s="255">
        <f>COUNTIFS($B$11:$B$30,O$46,$C$11:$C$30,"C",$E$11:$E$30,"*")</f>
        <v>0</v>
      </c>
      <c r="P49" s="256"/>
      <c r="Q49" s="257"/>
      <c r="R49" s="255">
        <f>COUNTIFS($B$11:$B$30,O$46,$C$11:$C$30,"D",$E$11:$E$30,"*")</f>
        <v>0</v>
      </c>
      <c r="S49" s="256"/>
      <c r="T49" s="257"/>
      <c r="U49" s="255">
        <f>COUNTIFS($B$11:$B$30,U$46,$C$11:$C$30,"C",$E$11:$E$30,"*")</f>
        <v>0</v>
      </c>
      <c r="V49" s="256"/>
      <c r="W49" s="257"/>
      <c r="X49" s="255">
        <f>COUNTIFS($B$11:$B$30,U$46,$C$11:$C$30,"D",$E$11:$E$30,"*")</f>
        <v>0</v>
      </c>
      <c r="Y49" s="256"/>
      <c r="Z49" s="257"/>
      <c r="AA49" s="255">
        <f>COUNTIFS($B$11:$B$30,AA$46,$C$11:$C$30,"C",$E$11:$E$30,"*")</f>
        <v>0</v>
      </c>
      <c r="AB49" s="256"/>
      <c r="AC49" s="257"/>
      <c r="AD49" s="255">
        <f>COUNTIFS($B$11:$B$30,AA$46,$C$11:$C$30,"D",$E$11:$E$30,"*")</f>
        <v>0</v>
      </c>
      <c r="AE49" s="256"/>
      <c r="AF49" s="257"/>
      <c r="AG49" s="255">
        <f>COUNTIFS($B$11:$B$30,AG$46,$C$11:$C$30,"C",$E$11:$E$30,"*")</f>
        <v>0</v>
      </c>
      <c r="AH49" s="256"/>
      <c r="AI49" s="257"/>
      <c r="AJ49" s="255">
        <f>COUNTIFS($B$11:$B$30,AG$46,$C$11:$C$30,"D",$E$11:$E$30,"*")</f>
        <v>0</v>
      </c>
      <c r="AK49" s="257"/>
      <c r="AL49" s="97">
        <f>COUNTIFS($B$11:$B$30,AL$46,$C$11:$C$30,"C",$E$11:$E$30,"*")</f>
        <v>0</v>
      </c>
      <c r="AM49" s="97">
        <f>COUNTIFS($B$11:$B$30,AL$46,$C$11:$C$30,"D",$E$11:$E$30,"*")</f>
        <v>0</v>
      </c>
      <c r="AN49" s="62"/>
    </row>
    <row r="50" spans="1:40" ht="24.95" customHeight="1" x14ac:dyDescent="0.4">
      <c r="A50" s="62"/>
      <c r="B50" s="80" t="s">
        <v>168</v>
      </c>
      <c r="C50" s="247">
        <f>IF($AK$3="４週",SUMIFS($AK$11:$AK$30,$B$11:$B$30,C46)/4/$AH$5,IF($AK$3="歴月",SUMIFS($AK$11:$AK$30,$B$11:$B$30,C46)/$AL$5,"記載する期間を選択してください"))</f>
        <v>0</v>
      </c>
      <c r="D50" s="259"/>
      <c r="E50" s="247">
        <f>IF($AK$3="４週",SUMIFS($AK$11:$AK$30,$B$11:$B$30,E46)/4/$AH$5,IF($AK$3="歴月",SUMIFS($AK$11:$AK$30,$B$11:$B$30,E46)/$AL$5,"記載する期間を選択してください"))</f>
        <v>0</v>
      </c>
      <c r="F50" s="248"/>
      <c r="G50" s="248"/>
      <c r="H50" s="259"/>
      <c r="I50" s="247">
        <f>IF($AK$3="４週",SUMIFS($AK$11:$AK$30,$B$11:$B$30,I46)/4/$AH$5,IF($AK$3="歴月",SUMIFS($AK$11:$AK$30,$B$11:$B$30,I46)/$AL$5,"記載する期間を選択してください"))</f>
        <v>0</v>
      </c>
      <c r="J50" s="248"/>
      <c r="K50" s="248"/>
      <c r="L50" s="248"/>
      <c r="M50" s="248"/>
      <c r="N50" s="259"/>
      <c r="O50" s="247">
        <f>IF($AK$3="４週",SUMIFS($AK$11:$AK$30,$B$11:$B$30,O46)/4/$AH$5,IF($AK$3="歴月",SUMIFS($AK$11:$AK$30,$B$11:$B$30,O46)/$AL$5,"記載する期間を選択してください"))</f>
        <v>0</v>
      </c>
      <c r="P50" s="248"/>
      <c r="Q50" s="248"/>
      <c r="R50" s="248"/>
      <c r="S50" s="248"/>
      <c r="T50" s="259"/>
      <c r="U50" s="247">
        <f>IF($AK$3="４週",SUMIFS($AK$11:$AK$30,$B$11:$B$30,U46)/4/$AH$5,IF($AK$3="歴月",SUMIFS($AK$11:$AK$30,$B$11:$B$30,U46)/$AL$5,"記載する期間を選択してください"))</f>
        <v>0</v>
      </c>
      <c r="V50" s="248"/>
      <c r="W50" s="248"/>
      <c r="X50" s="248"/>
      <c r="Y50" s="248"/>
      <c r="Z50" s="259"/>
      <c r="AA50" s="247">
        <f>IF($AK$3="４週",SUMIFS($AK$11:$AK$30,$B$11:$B$30,AA46)/4/$AH$5,IF($AK$3="歴月",SUMIFS($AK$11:$AK$30,$B$11:$B$30,AA46)/$AL$5,"記載する期間を選択してください"))</f>
        <v>0</v>
      </c>
      <c r="AB50" s="248"/>
      <c r="AC50" s="248"/>
      <c r="AD50" s="248"/>
      <c r="AE50" s="248"/>
      <c r="AF50" s="259"/>
      <c r="AG50" s="247">
        <f>IF($AK$3="４週",SUMIFS($AK$11:$AK$30,$B$11:$B$30,AG46)/4/$AH$5,IF($AK$3="歴月",SUMIFS($AK$11:$AK$30,$B$11:$B$30,AG46)/$AL$5,"記載する期間を選択してください"))</f>
        <v>0</v>
      </c>
      <c r="AH50" s="248"/>
      <c r="AI50" s="248"/>
      <c r="AJ50" s="248"/>
      <c r="AK50" s="259"/>
      <c r="AL50" s="247">
        <f>IF($AK$3="４週",SUMIFS($AK$11:$AK$30,$B$11:$B$30,AL46)/4/$AH$5,IF($AK$3="歴月",SUMIFS($AK$11:$AK$30,$B$11:$B$30,AL46)/$AL$5,"記載する期間を選択してください"))</f>
        <v>0</v>
      </c>
      <c r="AM50" s="259"/>
      <c r="AN50" s="62"/>
    </row>
    <row r="51" spans="1:40" ht="6" customHeight="1" x14ac:dyDescent="0.4">
      <c r="A51" s="62"/>
      <c r="B51" s="59"/>
      <c r="C51" s="76">
        <v>2</v>
      </c>
      <c r="D51" s="76"/>
      <c r="E51" s="76">
        <v>3</v>
      </c>
      <c r="F51" s="76"/>
      <c r="G51" s="76"/>
      <c r="H51" s="76"/>
      <c r="I51" s="76">
        <v>4</v>
      </c>
      <c r="J51" s="76"/>
      <c r="K51" s="76"/>
      <c r="L51" s="76"/>
      <c r="M51" s="76"/>
      <c r="N51" s="76"/>
      <c r="O51" s="76">
        <v>5</v>
      </c>
      <c r="P51" s="76"/>
      <c r="Q51" s="76"/>
      <c r="R51" s="76"/>
      <c r="S51" s="76"/>
      <c r="T51" s="76"/>
      <c r="U51" s="76">
        <v>6</v>
      </c>
      <c r="V51" s="76"/>
      <c r="W51" s="76"/>
      <c r="X51" s="76"/>
      <c r="Y51" s="76"/>
      <c r="Z51" s="76"/>
      <c r="AA51" s="76">
        <v>7</v>
      </c>
      <c r="AB51" s="76"/>
      <c r="AC51" s="76"/>
      <c r="AD51" s="76"/>
      <c r="AE51" s="76"/>
      <c r="AF51" s="76"/>
      <c r="AG51" s="76">
        <v>8</v>
      </c>
      <c r="AH51" s="76"/>
      <c r="AI51" s="76"/>
      <c r="AJ51" s="76"/>
      <c r="AK51" s="76"/>
      <c r="AL51" s="76">
        <v>9</v>
      </c>
      <c r="AM51" s="96"/>
      <c r="AN51" s="62"/>
    </row>
    <row r="52" spans="1:40" ht="15" customHeight="1" x14ac:dyDescent="0.4">
      <c r="A52" s="60" t="s">
        <v>118</v>
      </c>
      <c r="B52" s="87"/>
      <c r="C52" s="88"/>
      <c r="D52" s="88"/>
      <c r="E52" s="88"/>
      <c r="F52" s="89"/>
      <c r="G52" s="88"/>
      <c r="H52" s="76"/>
      <c r="I52" s="76"/>
      <c r="J52" s="76"/>
      <c r="K52" s="76"/>
      <c r="L52" s="76"/>
      <c r="M52" s="76"/>
      <c r="N52" s="76"/>
      <c r="O52" s="76"/>
      <c r="P52" s="76"/>
      <c r="Q52" s="76"/>
      <c r="R52" s="76">
        <v>6</v>
      </c>
      <c r="S52" s="76"/>
      <c r="T52" s="76"/>
      <c r="U52" s="76"/>
      <c r="V52" s="76"/>
      <c r="W52" s="76"/>
      <c r="X52" s="76">
        <v>7</v>
      </c>
      <c r="Y52" s="76"/>
      <c r="Z52" s="76"/>
      <c r="AA52" s="76"/>
      <c r="AB52" s="76"/>
      <c r="AC52" s="76"/>
      <c r="AD52" s="76">
        <v>8</v>
      </c>
      <c r="AE52" s="76"/>
      <c r="AF52" s="76"/>
      <c r="AG52" s="77"/>
      <c r="AH52" s="77"/>
      <c r="AI52" s="77"/>
      <c r="AJ52" s="77">
        <v>9</v>
      </c>
      <c r="AK52" s="75"/>
      <c r="AL52" s="75"/>
      <c r="AM52" s="62"/>
    </row>
    <row r="53" spans="1:40" s="60" customFormat="1" ht="15" customHeight="1" x14ac:dyDescent="0.4">
      <c r="A53" s="60" t="s">
        <v>119</v>
      </c>
      <c r="B53" s="83"/>
      <c r="C53" s="83"/>
      <c r="D53" s="83"/>
      <c r="E53" s="83"/>
      <c r="F53" s="83"/>
      <c r="G53" s="83"/>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row>
    <row r="54" spans="1:40" s="60" customFormat="1" ht="15" customHeight="1" x14ac:dyDescent="0.4">
      <c r="A54" s="60" t="s">
        <v>120</v>
      </c>
      <c r="B54" s="83"/>
      <c r="C54" s="83"/>
      <c r="D54" s="83"/>
      <c r="E54" s="83"/>
      <c r="F54" s="83"/>
      <c r="G54" s="83"/>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row>
    <row r="55" spans="1:40" s="60" customFormat="1" ht="15" customHeight="1" x14ac:dyDescent="0.4">
      <c r="A55" s="60" t="s">
        <v>121</v>
      </c>
      <c r="B55" s="83"/>
      <c r="C55" s="83"/>
      <c r="D55" s="83"/>
      <c r="E55" s="83"/>
      <c r="F55" s="83"/>
      <c r="G55" s="83"/>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row>
    <row r="56" spans="1:40" s="60" customFormat="1" ht="15" customHeight="1" x14ac:dyDescent="0.4">
      <c r="A56" s="60" t="s">
        <v>122</v>
      </c>
      <c r="B56" s="83"/>
      <c r="C56" s="83"/>
      <c r="D56" s="83"/>
      <c r="E56" s="83"/>
      <c r="F56" s="83"/>
      <c r="G56" s="83"/>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row>
    <row r="57" spans="1:40" ht="15" customHeight="1" x14ac:dyDescent="0.4">
      <c r="A57" s="60" t="s">
        <v>123</v>
      </c>
      <c r="B57" s="90"/>
      <c r="C57" s="60"/>
      <c r="D57" s="60"/>
      <c r="E57" s="60"/>
      <c r="F57" s="60"/>
      <c r="G57" s="60"/>
    </row>
    <row r="58" spans="1:40" ht="15" customHeight="1" x14ac:dyDescent="0.4">
      <c r="A58" s="60" t="s">
        <v>124</v>
      </c>
      <c r="B58" s="90"/>
      <c r="C58" s="60"/>
      <c r="D58" s="60"/>
      <c r="E58" s="60"/>
      <c r="F58" s="60"/>
      <c r="G58" s="60"/>
    </row>
    <row r="59" spans="1:40" ht="15" customHeight="1" x14ac:dyDescent="0.4">
      <c r="A59" s="60"/>
      <c r="B59" s="74" t="s">
        <v>125</v>
      </c>
      <c r="C59" s="250" t="s">
        <v>126</v>
      </c>
      <c r="D59" s="250"/>
      <c r="E59" s="250"/>
      <c r="F59" s="60"/>
      <c r="G59" s="60"/>
    </row>
    <row r="60" spans="1:40" ht="15" customHeight="1" x14ac:dyDescent="0.4">
      <c r="A60" s="60"/>
      <c r="B60" s="93" t="s">
        <v>127</v>
      </c>
      <c r="C60" s="258" t="s">
        <v>128</v>
      </c>
      <c r="D60" s="258"/>
      <c r="E60" s="258"/>
      <c r="F60" s="60"/>
      <c r="G60" s="60"/>
    </row>
    <row r="61" spans="1:40" ht="15" customHeight="1" x14ac:dyDescent="0.4">
      <c r="A61" s="60"/>
      <c r="B61" s="93" t="s">
        <v>129</v>
      </c>
      <c r="C61" s="258" t="s">
        <v>130</v>
      </c>
      <c r="D61" s="258"/>
      <c r="E61" s="258"/>
      <c r="F61" s="60"/>
      <c r="G61" s="60"/>
    </row>
    <row r="62" spans="1:40" ht="15" customHeight="1" x14ac:dyDescent="0.4">
      <c r="A62" s="60"/>
      <c r="B62" s="93" t="s">
        <v>131</v>
      </c>
      <c r="C62" s="258" t="s">
        <v>132</v>
      </c>
      <c r="D62" s="258"/>
      <c r="E62" s="258"/>
      <c r="F62" s="60"/>
      <c r="G62" s="60"/>
    </row>
    <row r="63" spans="1:40" ht="15" customHeight="1" x14ac:dyDescent="0.4">
      <c r="A63" s="60"/>
      <c r="B63" s="93" t="s">
        <v>133</v>
      </c>
      <c r="C63" s="258" t="s">
        <v>134</v>
      </c>
      <c r="D63" s="258"/>
      <c r="E63" s="258"/>
      <c r="F63" s="60"/>
      <c r="G63" s="60"/>
    </row>
    <row r="64" spans="1:40" ht="15" customHeight="1" x14ac:dyDescent="0.4">
      <c r="A64" s="60"/>
      <c r="B64" s="60" t="s">
        <v>135</v>
      </c>
      <c r="C64" s="60"/>
      <c r="D64" s="60"/>
      <c r="E64" s="60"/>
      <c r="F64" s="60"/>
      <c r="G64" s="60"/>
    </row>
    <row r="65" spans="1:7" ht="15" customHeight="1" x14ac:dyDescent="0.4">
      <c r="A65" s="60"/>
      <c r="B65" s="60" t="s">
        <v>136</v>
      </c>
      <c r="C65" s="60"/>
      <c r="D65" s="60"/>
      <c r="E65" s="60"/>
      <c r="F65" s="60"/>
      <c r="G65" s="60"/>
    </row>
    <row r="66" spans="1:7" ht="15" customHeight="1" x14ac:dyDescent="0.4">
      <c r="A66" s="60"/>
      <c r="B66" s="60" t="s">
        <v>137</v>
      </c>
      <c r="C66" s="60"/>
      <c r="D66" s="60"/>
      <c r="E66" s="60"/>
      <c r="F66" s="60"/>
      <c r="G66" s="60"/>
    </row>
    <row r="67" spans="1:7" ht="15" customHeight="1" x14ac:dyDescent="0.4">
      <c r="A67" s="60" t="s">
        <v>138</v>
      </c>
      <c r="B67" s="90"/>
      <c r="C67" s="60"/>
      <c r="D67" s="60"/>
      <c r="E67" s="60"/>
      <c r="F67" s="60"/>
      <c r="G67" s="60"/>
    </row>
    <row r="68" spans="1:7" ht="15" customHeight="1" x14ac:dyDescent="0.4">
      <c r="A68" s="60" t="s">
        <v>139</v>
      </c>
      <c r="B68" s="90"/>
      <c r="C68" s="60"/>
      <c r="D68" s="60"/>
      <c r="E68" s="60"/>
      <c r="F68" s="60"/>
      <c r="G68" s="60"/>
    </row>
    <row r="69" spans="1:7" ht="15" customHeight="1" x14ac:dyDescent="0.4">
      <c r="A69" s="60" t="s">
        <v>140</v>
      </c>
      <c r="B69" s="90"/>
      <c r="C69" s="60"/>
      <c r="D69" s="60"/>
      <c r="E69" s="60"/>
      <c r="F69" s="60"/>
      <c r="G69" s="60"/>
    </row>
    <row r="70" spans="1:7" ht="15" customHeight="1" x14ac:dyDescent="0.4">
      <c r="A70" s="60" t="s">
        <v>141</v>
      </c>
      <c r="B70" s="90"/>
      <c r="C70" s="60"/>
      <c r="D70" s="60"/>
      <c r="E70" s="60"/>
      <c r="F70" s="60"/>
      <c r="G70" s="60"/>
    </row>
    <row r="71" spans="1:7" ht="15" customHeight="1" x14ac:dyDescent="0.4">
      <c r="A71" s="60" t="s">
        <v>142</v>
      </c>
      <c r="B71" s="90"/>
      <c r="C71" s="60"/>
      <c r="D71" s="60"/>
      <c r="E71" s="60"/>
      <c r="F71" s="60"/>
      <c r="G71" s="60"/>
    </row>
    <row r="72" spans="1:7" ht="15" customHeight="1" x14ac:dyDescent="0.4">
      <c r="A72" s="60" t="s">
        <v>143</v>
      </c>
      <c r="B72" s="90"/>
      <c r="C72" s="60"/>
      <c r="D72" s="60"/>
      <c r="E72" s="60"/>
      <c r="F72" s="60"/>
      <c r="G72" s="60"/>
    </row>
    <row r="73" spans="1:7" ht="15" customHeight="1" x14ac:dyDescent="0.4">
      <c r="A73" s="60"/>
      <c r="B73" s="60" t="s">
        <v>144</v>
      </c>
      <c r="C73" s="60"/>
      <c r="D73" s="60"/>
      <c r="E73" s="60"/>
      <c r="F73" s="60"/>
      <c r="G73" s="60"/>
    </row>
    <row r="74" spans="1:7" ht="15" customHeight="1" x14ac:dyDescent="0.4">
      <c r="A74" s="60"/>
      <c r="B74" s="60" t="s">
        <v>145</v>
      </c>
      <c r="C74" s="60"/>
      <c r="D74" s="60"/>
      <c r="E74" s="60"/>
      <c r="F74" s="60"/>
      <c r="G74" s="60"/>
    </row>
    <row r="75" spans="1:7" ht="15" customHeight="1" x14ac:dyDescent="0.4">
      <c r="A75" s="60" t="s">
        <v>146</v>
      </c>
      <c r="B75" s="90"/>
      <c r="C75" s="60"/>
      <c r="D75" s="60"/>
      <c r="E75" s="60"/>
      <c r="F75" s="60"/>
      <c r="G75" s="60"/>
    </row>
    <row r="76" spans="1:7" ht="15" customHeight="1" x14ac:dyDescent="0.4">
      <c r="A76" s="60" t="s">
        <v>147</v>
      </c>
      <c r="B76" s="90"/>
      <c r="C76" s="60"/>
      <c r="D76" s="60"/>
      <c r="E76" s="60"/>
      <c r="F76" s="60"/>
      <c r="G76" s="60"/>
    </row>
    <row r="77" spans="1:7" ht="15" customHeight="1" x14ac:dyDescent="0.4">
      <c r="A77" s="60" t="s">
        <v>148</v>
      </c>
      <c r="B77" s="90"/>
      <c r="C77" s="60"/>
      <c r="D77" s="60"/>
      <c r="E77" s="60"/>
      <c r="F77" s="60"/>
      <c r="G77" s="60"/>
    </row>
    <row r="78" spans="1:7" ht="15" customHeight="1" x14ac:dyDescent="0.4">
      <c r="A78" s="60" t="s">
        <v>149</v>
      </c>
      <c r="B78" s="90"/>
      <c r="C78" s="60"/>
      <c r="D78" s="60"/>
      <c r="E78" s="60"/>
      <c r="F78" s="60"/>
      <c r="G78" s="60"/>
    </row>
    <row r="79" spans="1:7" ht="15" customHeight="1" x14ac:dyDescent="0.4">
      <c r="A79" s="60" t="s">
        <v>150</v>
      </c>
      <c r="B79" s="90"/>
      <c r="C79" s="60"/>
      <c r="D79" s="60"/>
      <c r="E79" s="60"/>
      <c r="F79" s="60"/>
      <c r="G79" s="60"/>
    </row>
    <row r="80" spans="1:7" ht="15" customHeight="1" x14ac:dyDescent="0.4">
      <c r="A80" s="60" t="s">
        <v>151</v>
      </c>
      <c r="B80" s="90"/>
      <c r="C80" s="60"/>
      <c r="D80" s="60"/>
      <c r="E80" s="60"/>
      <c r="F80" s="60"/>
      <c r="G80" s="60"/>
    </row>
    <row r="81" spans="1:7" ht="15" customHeight="1" x14ac:dyDescent="0.4">
      <c r="A81" s="60" t="s">
        <v>152</v>
      </c>
      <c r="B81" s="90"/>
      <c r="C81" s="60"/>
      <c r="D81" s="60"/>
      <c r="E81" s="60"/>
      <c r="F81" s="60"/>
      <c r="G81" s="60"/>
    </row>
    <row r="82" spans="1:7" ht="15" customHeight="1" x14ac:dyDescent="0.4">
      <c r="A82" s="60" t="s">
        <v>153</v>
      </c>
      <c r="B82" s="90"/>
      <c r="C82" s="60"/>
      <c r="D82" s="60"/>
      <c r="E82" s="60"/>
      <c r="F82" s="60"/>
      <c r="G82" s="60"/>
    </row>
  </sheetData>
  <mergeCells count="144">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I38:K38"/>
    <mergeCell ref="L38:N38"/>
    <mergeCell ref="O38:Q38"/>
    <mergeCell ref="R38:T38"/>
    <mergeCell ref="U37:W37"/>
    <mergeCell ref="X37:Z37"/>
    <mergeCell ref="AA37:AC37"/>
    <mergeCell ref="AD37:AF37"/>
    <mergeCell ref="AG37:AI37"/>
    <mergeCell ref="AD39:AF39"/>
    <mergeCell ref="AG39:AI39"/>
    <mergeCell ref="AJ39:AK39"/>
    <mergeCell ref="A42:B42"/>
    <mergeCell ref="C42:D42"/>
    <mergeCell ref="E42:H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F38:H38"/>
    <mergeCell ref="AL46:AM46"/>
    <mergeCell ref="F47:H47"/>
    <mergeCell ref="I47:K47"/>
    <mergeCell ref="L47:N47"/>
    <mergeCell ref="O47:Q47"/>
    <mergeCell ref="R47:T47"/>
    <mergeCell ref="A43:B43"/>
    <mergeCell ref="C43:D43"/>
    <mergeCell ref="E43:H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F49:H49"/>
    <mergeCell ref="I49:K49"/>
    <mergeCell ref="L49:N49"/>
    <mergeCell ref="O49:Q49"/>
    <mergeCell ref="R49:T49"/>
    <mergeCell ref="F48:H48"/>
    <mergeCell ref="I48:K48"/>
    <mergeCell ref="L48:N48"/>
    <mergeCell ref="O48:Q48"/>
    <mergeCell ref="R48:T48"/>
    <mergeCell ref="U49:W49"/>
    <mergeCell ref="X49:Z49"/>
    <mergeCell ref="AA49:AC49"/>
    <mergeCell ref="AD49:AF49"/>
    <mergeCell ref="AG49:AI49"/>
    <mergeCell ref="AJ49:AK49"/>
    <mergeCell ref="X48:Z48"/>
    <mergeCell ref="AA48:AC48"/>
    <mergeCell ref="AD48:AF48"/>
    <mergeCell ref="AG48:AI48"/>
    <mergeCell ref="AJ48:AK48"/>
    <mergeCell ref="U48:W48"/>
    <mergeCell ref="C63:E63"/>
    <mergeCell ref="AG50:AK50"/>
    <mergeCell ref="AL50:AM50"/>
    <mergeCell ref="C59:E59"/>
    <mergeCell ref="C60:E60"/>
    <mergeCell ref="C61:E61"/>
    <mergeCell ref="C62:E62"/>
    <mergeCell ref="C50:D50"/>
    <mergeCell ref="E50:H50"/>
    <mergeCell ref="I50:N50"/>
    <mergeCell ref="O50:T50"/>
    <mergeCell ref="U50:Z50"/>
    <mergeCell ref="AA50:AF50"/>
  </mergeCells>
  <phoneticPr fontId="27"/>
  <dataValidations count="7">
    <dataValidation allowBlank="1" showInputMessage="1" sqref="B11:B12" xr:uid="{F63F1367-DA56-4680-A254-47750E8A638F}"/>
    <dataValidation type="list" allowBlank="1" showInputMessage="1" sqref="B13:B30" xr:uid="{FD499E1D-87DE-4192-A5B0-D1818780CAA2}">
      <formula1>INDIRECT($AK$1)</formula1>
    </dataValidation>
    <dataValidation type="list" allowBlank="1" showInputMessage="1" showErrorMessage="1" sqref="AK3:AN3" xr:uid="{32F98CA6-C9D6-41C3-B4F1-346801C3F399}">
      <formula1>"４週,歴月"</formula1>
    </dataValidation>
    <dataValidation type="list" allowBlank="1" showInputMessage="1" showErrorMessage="1" sqref="AK4:AN4" xr:uid="{DE4C2DD4-EA41-4E99-A68B-B85CF5F25536}">
      <formula1>"予定,実績"</formula1>
    </dataValidation>
    <dataValidation type="list" allowBlank="1" showInputMessage="1" showErrorMessage="1" sqref="C11:C30" xr:uid="{70C9D72D-CA3F-4F13-9D6F-6C5787EFC8FC}">
      <formula1>"A,B,C,D"</formula1>
    </dataValidation>
    <dataValidation operator="greaterThanOrEqual" allowBlank="1" showInputMessage="1" showErrorMessage="1" sqref="I44 AJ38:AJ39 AL38 L40 L44 I40" xr:uid="{C5CB72C5-42BF-4F32-ACAC-D21250CC135E}"/>
    <dataValidation type="whole" operator="greaterThanOrEqual" allowBlank="1" showInputMessage="1" showErrorMessage="1" sqref="I38:I39 D38:F39 AG38:AG39 AD38:AD39 AA38:AA39 X38:X39 U38:U39 R38:R39 O38:O39 L38:L39" xr:uid="{1AC3EE75-BA15-4C04-8BEB-41681C94DC6C}">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Height="0" orientation="landscape" r:id="rId1"/>
  <headerFooter alignWithMargins="0">
    <oddHeader>&amp;L&amp;"ＭＳ ゴシック,標準"&amp;10（参考様式）</oddHeader>
  </headerFooter>
  <rowBreaks count="2" manualBreakCount="2">
    <brk id="35" max="39" man="1"/>
    <brk id="51" max="3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pageSetUpPr fitToPage="1"/>
  </sheetPr>
  <dimension ref="A1:AQ99"/>
  <sheetViews>
    <sheetView showGridLines="0" view="pageBreakPreview" zoomScaleNormal="100" zoomScaleSheetLayoutView="100" workbookViewId="0">
      <selection activeCell="M2" sqref="M2:P2"/>
    </sheetView>
  </sheetViews>
  <sheetFormatPr defaultColWidth="8.25" defaultRowHeight="21" customHeight="1" x14ac:dyDescent="0.4"/>
  <cols>
    <col min="1" max="1" width="2.625" style="59" customWidth="1"/>
    <col min="2" max="2" width="14.87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x14ac:dyDescent="0.4">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284" t="s">
        <v>228</v>
      </c>
      <c r="AL1" s="284"/>
      <c r="AM1" s="284"/>
      <c r="AN1" s="284"/>
    </row>
    <row r="2" spans="1:40" ht="18" customHeight="1" x14ac:dyDescent="0.4">
      <c r="A2" s="62"/>
      <c r="B2" s="63"/>
      <c r="C2" s="63"/>
      <c r="D2" s="63"/>
      <c r="E2" s="63"/>
      <c r="F2" s="63"/>
      <c r="G2" s="63"/>
      <c r="H2" s="63"/>
      <c r="I2" s="63"/>
      <c r="J2" s="63"/>
      <c r="K2" s="63"/>
      <c r="L2" s="63"/>
      <c r="M2" s="285">
        <v>2024</v>
      </c>
      <c r="N2" s="285"/>
      <c r="O2" s="285"/>
      <c r="P2" s="285"/>
      <c r="Q2" s="286" t="s">
        <v>94</v>
      </c>
      <c r="R2" s="286"/>
      <c r="S2" s="285">
        <v>5</v>
      </c>
      <c r="T2" s="285"/>
      <c r="U2" s="286" t="s">
        <v>95</v>
      </c>
      <c r="V2" s="286"/>
      <c r="W2" s="63"/>
      <c r="X2" s="63"/>
      <c r="Y2" s="63"/>
      <c r="Z2" s="62"/>
      <c r="AA2" s="62"/>
      <c r="AC2" s="79"/>
      <c r="AD2" s="63"/>
      <c r="AE2" s="63"/>
      <c r="AF2" s="63"/>
      <c r="AG2" s="63"/>
      <c r="AH2" s="63"/>
      <c r="AI2" s="79" t="s">
        <v>96</v>
      </c>
      <c r="AJ2" s="79"/>
      <c r="AK2" s="287"/>
      <c r="AL2" s="287"/>
      <c r="AM2" s="287"/>
      <c r="AN2" s="287"/>
    </row>
    <row r="3" spans="1:40" ht="18" customHeight="1" x14ac:dyDescent="0.4">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272" t="s">
        <v>154</v>
      </c>
      <c r="AL3" s="272"/>
      <c r="AM3" s="272"/>
      <c r="AN3" s="272"/>
    </row>
    <row r="4" spans="1:40" ht="18" customHeight="1" x14ac:dyDescent="0.4">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272"/>
      <c r="AL4" s="272"/>
      <c r="AM4" s="272"/>
      <c r="AN4" s="272"/>
    </row>
    <row r="5" spans="1:40" ht="18" customHeight="1" x14ac:dyDescent="0.4">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99</v>
      </c>
      <c r="AH5" s="273">
        <v>40</v>
      </c>
      <c r="AI5" s="273"/>
      <c r="AJ5" s="273"/>
      <c r="AK5" s="85" t="s">
        <v>100</v>
      </c>
      <c r="AL5" s="95">
        <v>160</v>
      </c>
      <c r="AM5" s="85" t="s">
        <v>101</v>
      </c>
      <c r="AN5" s="62"/>
    </row>
    <row r="6" spans="1:40" ht="9.9499999999999993" customHeight="1" x14ac:dyDescent="0.4">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0" ht="15" customHeight="1" x14ac:dyDescent="0.4">
      <c r="A7" s="270" t="s">
        <v>102</v>
      </c>
      <c r="B7" s="280" t="s">
        <v>103</v>
      </c>
      <c r="C7" s="274" t="s">
        <v>104</v>
      </c>
      <c r="D7" s="250" t="s">
        <v>105</v>
      </c>
      <c r="E7" s="268" t="s">
        <v>106</v>
      </c>
      <c r="F7" s="277" t="s">
        <v>107</v>
      </c>
      <c r="G7" s="277"/>
      <c r="H7" s="277"/>
      <c r="I7" s="277"/>
      <c r="J7" s="277"/>
      <c r="K7" s="277"/>
      <c r="L7" s="277"/>
      <c r="M7" s="277"/>
      <c r="N7" s="277"/>
      <c r="O7" s="277"/>
      <c r="P7" s="277"/>
      <c r="Q7" s="277"/>
      <c r="R7" s="277"/>
      <c r="S7" s="277"/>
      <c r="T7" s="277"/>
      <c r="U7" s="277"/>
      <c r="V7" s="277"/>
      <c r="W7" s="277"/>
      <c r="X7" s="277"/>
      <c r="Y7" s="277"/>
      <c r="Z7" s="277"/>
      <c r="AA7" s="277"/>
      <c r="AB7" s="277"/>
      <c r="AC7" s="277"/>
      <c r="AD7" s="277"/>
      <c r="AE7" s="277"/>
      <c r="AF7" s="277"/>
      <c r="AG7" s="277"/>
      <c r="AH7" s="277"/>
      <c r="AI7" s="277"/>
      <c r="AJ7" s="277"/>
      <c r="AK7" s="278" t="s">
        <v>108</v>
      </c>
      <c r="AL7" s="251" t="s">
        <v>109</v>
      </c>
      <c r="AM7" s="279" t="s">
        <v>110</v>
      </c>
      <c r="AN7" s="279"/>
    </row>
    <row r="8" spans="1:40" ht="15" customHeight="1" x14ac:dyDescent="0.4">
      <c r="A8" s="270"/>
      <c r="B8" s="281"/>
      <c r="C8" s="275"/>
      <c r="D8" s="250"/>
      <c r="E8" s="268"/>
      <c r="F8" s="250" t="s">
        <v>111</v>
      </c>
      <c r="G8" s="250"/>
      <c r="H8" s="250"/>
      <c r="I8" s="250"/>
      <c r="J8" s="250"/>
      <c r="K8" s="250"/>
      <c r="L8" s="250"/>
      <c r="M8" s="250" t="s">
        <v>112</v>
      </c>
      <c r="N8" s="250"/>
      <c r="O8" s="250"/>
      <c r="P8" s="250"/>
      <c r="Q8" s="250"/>
      <c r="R8" s="250"/>
      <c r="S8" s="250"/>
      <c r="T8" s="250" t="s">
        <v>113</v>
      </c>
      <c r="U8" s="250"/>
      <c r="V8" s="250"/>
      <c r="W8" s="250"/>
      <c r="X8" s="250"/>
      <c r="Y8" s="250"/>
      <c r="Z8" s="250"/>
      <c r="AA8" s="250" t="s">
        <v>114</v>
      </c>
      <c r="AB8" s="250"/>
      <c r="AC8" s="250"/>
      <c r="AD8" s="250"/>
      <c r="AE8" s="250"/>
      <c r="AF8" s="250"/>
      <c r="AG8" s="250"/>
      <c r="AH8" s="250" t="s">
        <v>115</v>
      </c>
      <c r="AI8" s="250"/>
      <c r="AJ8" s="250"/>
      <c r="AK8" s="278"/>
      <c r="AL8" s="251"/>
      <c r="AM8" s="279"/>
      <c r="AN8" s="279"/>
    </row>
    <row r="9" spans="1:40" ht="15" customHeight="1" x14ac:dyDescent="0.4">
      <c r="A9" s="270"/>
      <c r="B9" s="282" t="s">
        <v>155</v>
      </c>
      <c r="C9" s="275"/>
      <c r="D9" s="250"/>
      <c r="E9" s="268"/>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78"/>
      <c r="AL9" s="251"/>
      <c r="AM9" s="279"/>
      <c r="AN9" s="279"/>
    </row>
    <row r="10" spans="1:40" ht="15" customHeight="1" x14ac:dyDescent="0.4">
      <c r="A10" s="270"/>
      <c r="B10" s="283"/>
      <c r="C10" s="276"/>
      <c r="D10" s="250"/>
      <c r="E10" s="268"/>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78"/>
      <c r="AL10" s="251"/>
      <c r="AM10" s="279"/>
      <c r="AN10" s="279"/>
    </row>
    <row r="11" spans="1:40" ht="18" customHeight="1" x14ac:dyDescent="0.4">
      <c r="A11" s="73">
        <v>1</v>
      </c>
      <c r="B11" s="99" t="s">
        <v>156</v>
      </c>
      <c r="C11" s="81" t="s">
        <v>127</v>
      </c>
      <c r="D11" s="100"/>
      <c r="E11" s="101" t="s">
        <v>127</v>
      </c>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9">
        <f>+SUM(F11:AJ11)</f>
        <v>0</v>
      </c>
      <c r="AL11" s="70">
        <f>IF($AK$3="４週",AK11/4,AK11/(DAY(EOMONTH($F$9,0))/7))</f>
        <v>0</v>
      </c>
      <c r="AM11" s="265"/>
      <c r="AN11" s="265"/>
    </row>
    <row r="12" spans="1:40" ht="18" customHeight="1" x14ac:dyDescent="0.4">
      <c r="A12" s="73">
        <v>2</v>
      </c>
      <c r="B12" s="99" t="s">
        <v>173</v>
      </c>
      <c r="C12" s="81" t="s">
        <v>129</v>
      </c>
      <c r="D12" s="100"/>
      <c r="E12" s="101" t="s">
        <v>129</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 t="shared" ref="AK12:AK31" si="0">+SUM(F12:AJ12)</f>
        <v>0</v>
      </c>
      <c r="AL12" s="70">
        <f t="shared" ref="AL12:AL30" si="1">IF($AK$3="４週",AK12/4,AK12/(DAY(EOMONTH($F$9,0))/7))</f>
        <v>0</v>
      </c>
      <c r="AM12" s="265"/>
      <c r="AN12" s="265"/>
    </row>
    <row r="13" spans="1:40" ht="18" customHeight="1" x14ac:dyDescent="0.4">
      <c r="A13" s="73">
        <v>3</v>
      </c>
      <c r="B13" s="99" t="s">
        <v>173</v>
      </c>
      <c r="C13" s="81" t="s">
        <v>131</v>
      </c>
      <c r="D13" s="100"/>
      <c r="E13" s="101" t="s">
        <v>131</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si="0"/>
        <v>0</v>
      </c>
      <c r="AL13" s="70">
        <f t="shared" si="1"/>
        <v>0</v>
      </c>
      <c r="AM13" s="265"/>
      <c r="AN13" s="265"/>
    </row>
    <row r="14" spans="1:40" ht="18" customHeight="1" x14ac:dyDescent="0.4">
      <c r="A14" s="73">
        <v>4</v>
      </c>
      <c r="B14" s="99" t="s">
        <v>174</v>
      </c>
      <c r="C14" s="81" t="s">
        <v>133</v>
      </c>
      <c r="D14" s="100"/>
      <c r="E14" s="101" t="s">
        <v>133</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0"/>
        <v>0</v>
      </c>
      <c r="AL14" s="70">
        <f t="shared" si="1"/>
        <v>0</v>
      </c>
      <c r="AM14" s="265"/>
      <c r="AN14" s="265"/>
    </row>
    <row r="15" spans="1:40" ht="18" customHeight="1" x14ac:dyDescent="0.4">
      <c r="A15" s="73">
        <v>5</v>
      </c>
      <c r="B15" s="99" t="s">
        <v>175</v>
      </c>
      <c r="C15" s="81" t="s">
        <v>127</v>
      </c>
      <c r="D15" s="100"/>
      <c r="E15" s="101" t="s">
        <v>229</v>
      </c>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0"/>
        <v>0</v>
      </c>
      <c r="AL15" s="70">
        <f t="shared" si="1"/>
        <v>0</v>
      </c>
      <c r="AM15" s="265"/>
      <c r="AN15" s="265"/>
    </row>
    <row r="16" spans="1:40" ht="18" customHeight="1" x14ac:dyDescent="0.4">
      <c r="A16" s="73">
        <v>6</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0"/>
        <v>0</v>
      </c>
      <c r="AL16" s="70">
        <f t="shared" si="1"/>
        <v>0</v>
      </c>
      <c r="AM16" s="265"/>
      <c r="AN16" s="265"/>
    </row>
    <row r="17" spans="1:40" ht="18" customHeight="1" x14ac:dyDescent="0.4">
      <c r="A17" s="73">
        <v>7</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0"/>
        <v>0</v>
      </c>
      <c r="AL17" s="70">
        <f t="shared" si="1"/>
        <v>0</v>
      </c>
      <c r="AM17" s="265"/>
      <c r="AN17" s="265"/>
    </row>
    <row r="18" spans="1:40" ht="18" customHeight="1" x14ac:dyDescent="0.4">
      <c r="A18" s="73">
        <v>8</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0"/>
        <v>0</v>
      </c>
      <c r="AL18" s="70">
        <f t="shared" si="1"/>
        <v>0</v>
      </c>
      <c r="AM18" s="265"/>
      <c r="AN18" s="265"/>
    </row>
    <row r="19" spans="1:40" ht="18" customHeight="1" x14ac:dyDescent="0.4">
      <c r="A19" s="73">
        <v>9</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0"/>
        <v>0</v>
      </c>
      <c r="AL19" s="70">
        <f t="shared" si="1"/>
        <v>0</v>
      </c>
      <c r="AM19" s="265"/>
      <c r="AN19" s="265"/>
    </row>
    <row r="20" spans="1:40" ht="18" customHeight="1" x14ac:dyDescent="0.4">
      <c r="A20" s="73">
        <v>10</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0"/>
        <v>0</v>
      </c>
      <c r="AL20" s="70">
        <f t="shared" si="1"/>
        <v>0</v>
      </c>
      <c r="AM20" s="265"/>
      <c r="AN20" s="265"/>
    </row>
    <row r="21" spans="1:40" ht="18" customHeight="1" x14ac:dyDescent="0.4">
      <c r="A21" s="73">
        <v>11</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0"/>
        <v>0</v>
      </c>
      <c r="AL21" s="70">
        <f t="shared" si="1"/>
        <v>0</v>
      </c>
      <c r="AM21" s="265"/>
      <c r="AN21" s="265"/>
    </row>
    <row r="22" spans="1:40" ht="18" customHeight="1" x14ac:dyDescent="0.4">
      <c r="A22" s="73">
        <v>12</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0"/>
        <v>0</v>
      </c>
      <c r="AL22" s="70">
        <f t="shared" si="1"/>
        <v>0</v>
      </c>
      <c r="AM22" s="265"/>
      <c r="AN22" s="265"/>
    </row>
    <row r="23" spans="1:40" ht="18" customHeight="1" x14ac:dyDescent="0.4">
      <c r="A23" s="73">
        <v>13</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0"/>
        <v>0</v>
      </c>
      <c r="AL23" s="70">
        <f t="shared" si="1"/>
        <v>0</v>
      </c>
      <c r="AM23" s="265"/>
      <c r="AN23" s="265"/>
    </row>
    <row r="24" spans="1:40" ht="18" customHeight="1" x14ac:dyDescent="0.4">
      <c r="A24" s="73">
        <v>14</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0"/>
        <v>0</v>
      </c>
      <c r="AL24" s="70">
        <f t="shared" si="1"/>
        <v>0</v>
      </c>
      <c r="AM24" s="265"/>
      <c r="AN24" s="265"/>
    </row>
    <row r="25" spans="1:40" ht="18" customHeight="1" x14ac:dyDescent="0.4">
      <c r="A25" s="73">
        <v>15</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0"/>
        <v>0</v>
      </c>
      <c r="AL25" s="70">
        <f t="shared" si="1"/>
        <v>0</v>
      </c>
      <c r="AM25" s="265"/>
      <c r="AN25" s="265"/>
    </row>
    <row r="26" spans="1:40" ht="18" customHeight="1" x14ac:dyDescent="0.4">
      <c r="A26" s="73">
        <v>16</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0"/>
        <v>0</v>
      </c>
      <c r="AL26" s="70">
        <f t="shared" si="1"/>
        <v>0</v>
      </c>
      <c r="AM26" s="265"/>
      <c r="AN26" s="265"/>
    </row>
    <row r="27" spans="1:40" ht="18" customHeight="1" x14ac:dyDescent="0.4">
      <c r="A27" s="73">
        <v>17</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0"/>
        <v>0</v>
      </c>
      <c r="AL27" s="70">
        <f t="shared" si="1"/>
        <v>0</v>
      </c>
      <c r="AM27" s="265"/>
      <c r="AN27" s="265"/>
    </row>
    <row r="28" spans="1:40" ht="18" customHeight="1" x14ac:dyDescent="0.4">
      <c r="A28" s="73">
        <v>18</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0"/>
        <v>0</v>
      </c>
      <c r="AL28" s="70">
        <f t="shared" si="1"/>
        <v>0</v>
      </c>
      <c r="AM28" s="265"/>
      <c r="AN28" s="265"/>
    </row>
    <row r="29" spans="1:40" ht="18" customHeight="1" x14ac:dyDescent="0.4">
      <c r="A29" s="73">
        <v>19</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0"/>
        <v>0</v>
      </c>
      <c r="AL29" s="70">
        <f t="shared" si="1"/>
        <v>0</v>
      </c>
      <c r="AM29" s="265"/>
      <c r="AN29" s="265"/>
    </row>
    <row r="30" spans="1:40" ht="18" customHeight="1" x14ac:dyDescent="0.4">
      <c r="A30" s="73">
        <v>20</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0"/>
        <v>0</v>
      </c>
      <c r="AL30" s="70">
        <f t="shared" si="1"/>
        <v>0</v>
      </c>
      <c r="AM30" s="265"/>
      <c r="AN30" s="265"/>
    </row>
    <row r="31" spans="1:40" ht="18" customHeight="1" x14ac:dyDescent="0.4">
      <c r="A31" s="268" t="s">
        <v>116</v>
      </c>
      <c r="B31" s="269"/>
      <c r="C31" s="269"/>
      <c r="D31" s="269"/>
      <c r="E31" s="269"/>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71">
        <f t="shared" si="2"/>
        <v>0</v>
      </c>
      <c r="AI31" s="71">
        <f t="shared" si="2"/>
        <v>0</v>
      </c>
      <c r="AJ31" s="71">
        <f t="shared" si="2"/>
        <v>0</v>
      </c>
      <c r="AK31" s="69">
        <f t="shared" si="0"/>
        <v>0</v>
      </c>
      <c r="AL31" s="70">
        <f>IF($AK$3="４週",AK31/4,AK31/(DAY(EOMONTH($F$9,0))/7))</f>
        <v>0</v>
      </c>
      <c r="AM31" s="270"/>
      <c r="AN31" s="270"/>
    </row>
    <row r="32" spans="1:40" ht="18" customHeight="1" x14ac:dyDescent="0.4">
      <c r="A32" s="269" t="s">
        <v>117</v>
      </c>
      <c r="B32" s="269"/>
      <c r="C32" s="269"/>
      <c r="D32" s="269"/>
      <c r="E32" s="271"/>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71"/>
      <c r="AL32" s="72"/>
      <c r="AM32" s="270"/>
      <c r="AN32" s="270"/>
    </row>
    <row r="33" spans="1:43" ht="15" customHeight="1" x14ac:dyDescent="0.4">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43" ht="18" customHeight="1" x14ac:dyDescent="0.4">
      <c r="A34" s="67" t="s">
        <v>230</v>
      </c>
      <c r="B34" s="66"/>
      <c r="C34" s="66"/>
      <c r="D34" s="66"/>
      <c r="E34" s="66"/>
      <c r="F34" s="66"/>
      <c r="G34" s="60"/>
      <c r="H34" s="60"/>
      <c r="I34" s="60"/>
      <c r="J34" s="60"/>
      <c r="K34" s="60"/>
      <c r="L34" s="60"/>
      <c r="M34" s="60"/>
      <c r="N34" s="60"/>
      <c r="O34" s="60"/>
      <c r="AM34" s="66"/>
      <c r="AN34" s="62"/>
    </row>
    <row r="35" spans="1:43" ht="24.95" customHeight="1" x14ac:dyDescent="0.4">
      <c r="A35"/>
      <c r="B35" s="268" t="s">
        <v>231</v>
      </c>
      <c r="C35" s="271"/>
      <c r="D35" s="268" t="s">
        <v>232</v>
      </c>
      <c r="E35" s="271"/>
      <c r="F35" s="319" t="s">
        <v>233</v>
      </c>
      <c r="G35" s="320"/>
      <c r="H35" s="320"/>
      <c r="I35" s="320"/>
      <c r="J35" s="320"/>
      <c r="K35" s="321"/>
      <c r="L35" s="319" t="s">
        <v>234</v>
      </c>
      <c r="M35" s="320"/>
      <c r="N35" s="320"/>
      <c r="O35" s="320"/>
      <c r="P35" s="320"/>
      <c r="Q35" s="321"/>
      <c r="R35" s="319" t="s">
        <v>235</v>
      </c>
      <c r="S35" s="320"/>
      <c r="T35" s="320"/>
      <c r="U35" s="320"/>
      <c r="V35" s="320"/>
      <c r="W35" s="321"/>
      <c r="X35" s="319" t="s">
        <v>236</v>
      </c>
      <c r="Y35" s="320"/>
      <c r="Z35" s="320"/>
      <c r="AA35" s="320"/>
      <c r="AB35" s="320"/>
      <c r="AC35" s="321"/>
      <c r="AD35"/>
      <c r="AE35"/>
      <c r="AF35"/>
      <c r="AG35"/>
      <c r="AH35"/>
      <c r="AI35"/>
      <c r="AJ35"/>
      <c r="AK35"/>
      <c r="AL35"/>
      <c r="AM35"/>
      <c r="AN35"/>
      <c r="AO35"/>
      <c r="AP35"/>
      <c r="AQ35"/>
    </row>
    <row r="36" spans="1:43" ht="18" customHeight="1" x14ac:dyDescent="0.4">
      <c r="A36"/>
      <c r="B36" s="268" t="s">
        <v>237</v>
      </c>
      <c r="C36" s="271"/>
      <c r="D36" s="322" t="s">
        <v>162</v>
      </c>
      <c r="E36" s="323"/>
      <c r="F36" s="322" t="s">
        <v>162</v>
      </c>
      <c r="G36" s="324"/>
      <c r="H36" s="324"/>
      <c r="I36" s="324"/>
      <c r="J36" s="324"/>
      <c r="K36" s="323"/>
      <c r="L36" s="322"/>
      <c r="M36" s="324"/>
      <c r="N36" s="324"/>
      <c r="O36" s="324"/>
      <c r="P36" s="324"/>
      <c r="Q36" s="323"/>
      <c r="R36" s="322"/>
      <c r="S36" s="324"/>
      <c r="T36" s="324"/>
      <c r="U36" s="324"/>
      <c r="V36" s="324"/>
      <c r="W36" s="323"/>
      <c r="X36" s="322"/>
      <c r="Y36" s="324"/>
      <c r="Z36" s="324"/>
      <c r="AA36" s="324"/>
      <c r="AB36" s="324"/>
      <c r="AC36" s="323"/>
      <c r="AD36"/>
      <c r="AE36"/>
      <c r="AF36"/>
      <c r="AG36"/>
      <c r="AH36"/>
      <c r="AI36"/>
      <c r="AJ36"/>
      <c r="AK36"/>
      <c r="AL36"/>
      <c r="AM36"/>
      <c r="AN36"/>
      <c r="AO36"/>
      <c r="AP36"/>
      <c r="AQ36"/>
    </row>
    <row r="37" spans="1:43" ht="20.100000000000001" customHeight="1" x14ac:dyDescent="0.4">
      <c r="A37"/>
      <c r="B37" s="251" t="s">
        <v>238</v>
      </c>
      <c r="C37" s="251"/>
      <c r="D37" s="327"/>
      <c r="E37" s="327"/>
      <c r="F37" s="328">
        <v>20</v>
      </c>
      <c r="G37" s="328"/>
      <c r="H37" s="328"/>
      <c r="I37" s="328"/>
      <c r="J37" s="328"/>
      <c r="K37" s="328"/>
      <c r="L37" s="328"/>
      <c r="M37" s="328"/>
      <c r="N37" s="328"/>
      <c r="O37" s="328"/>
      <c r="P37" s="328"/>
      <c r="Q37" s="328"/>
      <c r="R37" s="328"/>
      <c r="S37" s="328"/>
      <c r="T37" s="328"/>
      <c r="U37" s="328"/>
      <c r="V37" s="328"/>
      <c r="W37" s="328"/>
      <c r="X37" s="328"/>
      <c r="Y37" s="328"/>
      <c r="Z37" s="328"/>
      <c r="AA37" s="328"/>
      <c r="AB37" s="328"/>
      <c r="AC37" s="328"/>
      <c r="AD37"/>
      <c r="AE37"/>
      <c r="AF37"/>
      <c r="AG37"/>
      <c r="AH37"/>
      <c r="AI37"/>
      <c r="AJ37"/>
      <c r="AK37"/>
      <c r="AL37"/>
      <c r="AM37"/>
      <c r="AN37"/>
      <c r="AO37"/>
      <c r="AP37"/>
      <c r="AQ37"/>
    </row>
    <row r="38" spans="1:43" ht="5.0999999999999996" customHeight="1" x14ac:dyDescent="0.4">
      <c r="A38"/>
      <c r="B38" s="83"/>
      <c r="C38" s="83"/>
      <c r="D38" s="83"/>
      <c r="E38" s="83"/>
      <c r="F38" s="105"/>
      <c r="G38" s="105"/>
      <c r="H38" s="105"/>
      <c r="I38" s="105"/>
      <c r="J38" s="105"/>
      <c r="K38" s="105"/>
      <c r="L38" s="105"/>
      <c r="M38" s="105"/>
      <c r="N38" s="105"/>
      <c r="O38" s="105"/>
      <c r="P38" s="105"/>
      <c r="Q38" s="105"/>
      <c r="R38" s="105"/>
      <c r="S38" s="105"/>
      <c r="T38" s="105"/>
      <c r="U38" s="105"/>
      <c r="V38" s="105"/>
      <c r="W38" s="105"/>
      <c r="X38"/>
      <c r="Y38"/>
      <c r="Z38"/>
      <c r="AA38"/>
      <c r="AB38"/>
      <c r="AC38"/>
      <c r="AD38"/>
      <c r="AE38"/>
      <c r="AF38"/>
      <c r="AG38"/>
      <c r="AH38"/>
      <c r="AI38"/>
      <c r="AJ38"/>
      <c r="AK38"/>
      <c r="AL38"/>
      <c r="AM38"/>
      <c r="AN38"/>
      <c r="AO38"/>
      <c r="AP38"/>
      <c r="AQ38"/>
    </row>
    <row r="39" spans="1:43" ht="18" customHeight="1" x14ac:dyDescent="0.4">
      <c r="A39" s="67" t="s">
        <v>239</v>
      </c>
      <c r="B39" s="66"/>
      <c r="C39" s="66"/>
      <c r="D39" s="66"/>
      <c r="E39" s="66"/>
      <c r="F39" s="66"/>
      <c r="G39" s="60"/>
      <c r="H39" s="60"/>
      <c r="I39" s="60"/>
      <c r="J39" s="60"/>
      <c r="K39" s="60"/>
      <c r="L39" s="60"/>
      <c r="M39" s="60"/>
      <c r="N39" s="60"/>
      <c r="O39" s="60"/>
      <c r="AM39" s="66"/>
      <c r="AN39" s="62"/>
    </row>
    <row r="40" spans="1:43" ht="24.95" customHeight="1" x14ac:dyDescent="0.4">
      <c r="A40" s="250"/>
      <c r="B40" s="250"/>
      <c r="C40" s="250"/>
      <c r="D40" s="94">
        <v>4</v>
      </c>
      <c r="E40" s="94">
        <v>5</v>
      </c>
      <c r="F40" s="264">
        <v>6</v>
      </c>
      <c r="G40" s="264"/>
      <c r="H40" s="264"/>
      <c r="I40" s="264">
        <v>7</v>
      </c>
      <c r="J40" s="264"/>
      <c r="K40" s="264"/>
      <c r="L40" s="264">
        <v>8</v>
      </c>
      <c r="M40" s="264"/>
      <c r="N40" s="264"/>
      <c r="O40" s="264">
        <v>9</v>
      </c>
      <c r="P40" s="264"/>
      <c r="Q40" s="264"/>
      <c r="R40" s="264">
        <v>10</v>
      </c>
      <c r="S40" s="264"/>
      <c r="T40" s="264"/>
      <c r="U40" s="264">
        <v>11</v>
      </c>
      <c r="V40" s="264"/>
      <c r="W40" s="264"/>
      <c r="X40" s="264">
        <v>12</v>
      </c>
      <c r="Y40" s="264"/>
      <c r="Z40" s="264"/>
      <c r="AA40" s="264">
        <v>1</v>
      </c>
      <c r="AB40" s="264"/>
      <c r="AC40" s="264"/>
      <c r="AD40" s="264">
        <v>2</v>
      </c>
      <c r="AE40" s="264"/>
      <c r="AF40" s="264"/>
      <c r="AG40" s="264">
        <v>3</v>
      </c>
      <c r="AH40" s="264"/>
      <c r="AI40" s="264"/>
      <c r="AJ40" s="250" t="s">
        <v>177</v>
      </c>
      <c r="AK40" s="250"/>
      <c r="AL40" s="80" t="s">
        <v>178</v>
      </c>
      <c r="AM40" s="80" t="s">
        <v>184</v>
      </c>
      <c r="AN40"/>
      <c r="AO40"/>
      <c r="AP40"/>
      <c r="AQ40"/>
    </row>
    <row r="41" spans="1:43" ht="18" customHeight="1" x14ac:dyDescent="0.4">
      <c r="A41" s="262" t="s">
        <v>185</v>
      </c>
      <c r="B41" s="262"/>
      <c r="C41" s="262"/>
      <c r="D41" s="71">
        <f>SUM(D42:D46)</f>
        <v>1840</v>
      </c>
      <c r="E41" s="71">
        <f>SUM(E42:E46)</f>
        <v>1728</v>
      </c>
      <c r="F41" s="249">
        <f>SUM(F42:H46)</f>
        <v>1840</v>
      </c>
      <c r="G41" s="249"/>
      <c r="H41" s="249"/>
      <c r="I41" s="249">
        <f>SUM(I42:K46)</f>
        <v>1932</v>
      </c>
      <c r="J41" s="249"/>
      <c r="K41" s="249"/>
      <c r="L41" s="249">
        <f>SUM(L42:N46)</f>
        <v>1932</v>
      </c>
      <c r="M41" s="249"/>
      <c r="N41" s="249"/>
      <c r="O41" s="249">
        <f>SUM(O42:Q46)</f>
        <v>1748</v>
      </c>
      <c r="P41" s="249"/>
      <c r="Q41" s="249"/>
      <c r="R41" s="249">
        <f>SUM(R42:T46)</f>
        <v>1840</v>
      </c>
      <c r="S41" s="249"/>
      <c r="T41" s="249"/>
      <c r="U41" s="249">
        <f>SUM(U42:W46)</f>
        <v>1840</v>
      </c>
      <c r="V41" s="249"/>
      <c r="W41" s="249"/>
      <c r="X41" s="249">
        <f>SUM(X42:Z46)</f>
        <v>1748</v>
      </c>
      <c r="Y41" s="249"/>
      <c r="Z41" s="249"/>
      <c r="AA41" s="249">
        <f>SUM(AA42:AC46)</f>
        <v>1748</v>
      </c>
      <c r="AB41" s="249"/>
      <c r="AC41" s="249"/>
      <c r="AD41" s="249">
        <f>SUM(AD42:AF46)</f>
        <v>1748</v>
      </c>
      <c r="AE41" s="249"/>
      <c r="AF41" s="249"/>
      <c r="AG41" s="249">
        <f>SUM(AG42:AI46)</f>
        <v>1840</v>
      </c>
      <c r="AH41" s="249"/>
      <c r="AI41" s="249"/>
      <c r="AJ41" s="258">
        <f t="shared" ref="AJ41:AJ46" si="3">SUM(D41:AI41)</f>
        <v>21784</v>
      </c>
      <c r="AK41" s="258"/>
      <c r="AL41" s="266">
        <f>ROUNDUP(((AJ41-AJ47-AJ48)+AJ47*0.5+AJ48*0.75)/AJ49,1)</f>
        <v>84.199999999999989</v>
      </c>
      <c r="AM41" s="266">
        <f>ROUND((2*AJ42+3*AJ43+4*AJ44+5*AJ45+6*AJ46)/AJ41,1)</f>
        <v>4.7</v>
      </c>
      <c r="AN41"/>
      <c r="AO41"/>
      <c r="AP41"/>
      <c r="AQ41"/>
    </row>
    <row r="42" spans="1:43" ht="18" customHeight="1" x14ac:dyDescent="0.4">
      <c r="A42" s="289" t="s">
        <v>186</v>
      </c>
      <c r="B42" s="290"/>
      <c r="C42" s="291"/>
      <c r="D42" s="68">
        <v>100</v>
      </c>
      <c r="E42" s="68">
        <v>95</v>
      </c>
      <c r="F42" s="263">
        <v>100</v>
      </c>
      <c r="G42" s="263"/>
      <c r="H42" s="263"/>
      <c r="I42" s="263">
        <v>105</v>
      </c>
      <c r="J42" s="263"/>
      <c r="K42" s="263"/>
      <c r="L42" s="263">
        <v>105</v>
      </c>
      <c r="M42" s="263"/>
      <c r="N42" s="263"/>
      <c r="O42" s="263">
        <v>95</v>
      </c>
      <c r="P42" s="263"/>
      <c r="Q42" s="263"/>
      <c r="R42" s="263">
        <v>100</v>
      </c>
      <c r="S42" s="263"/>
      <c r="T42" s="263"/>
      <c r="U42" s="263">
        <v>100</v>
      </c>
      <c r="V42" s="263"/>
      <c r="W42" s="263"/>
      <c r="X42" s="263">
        <v>95</v>
      </c>
      <c r="Y42" s="263"/>
      <c r="Z42" s="263"/>
      <c r="AA42" s="263">
        <v>95</v>
      </c>
      <c r="AB42" s="263"/>
      <c r="AC42" s="263"/>
      <c r="AD42" s="263">
        <v>95</v>
      </c>
      <c r="AE42" s="263"/>
      <c r="AF42" s="263"/>
      <c r="AG42" s="263">
        <v>100</v>
      </c>
      <c r="AH42" s="263"/>
      <c r="AI42" s="263"/>
      <c r="AJ42" s="258">
        <f t="shared" si="3"/>
        <v>1185</v>
      </c>
      <c r="AK42" s="258"/>
      <c r="AL42" s="288"/>
      <c r="AM42" s="288"/>
      <c r="AN42"/>
      <c r="AO42"/>
      <c r="AP42"/>
      <c r="AQ42"/>
    </row>
    <row r="43" spans="1:43" ht="18" customHeight="1" x14ac:dyDescent="0.4">
      <c r="A43" s="289" t="s">
        <v>187</v>
      </c>
      <c r="B43" s="290"/>
      <c r="C43" s="291"/>
      <c r="D43" s="68">
        <v>100</v>
      </c>
      <c r="E43" s="68">
        <v>95</v>
      </c>
      <c r="F43" s="263">
        <v>100</v>
      </c>
      <c r="G43" s="263"/>
      <c r="H43" s="263"/>
      <c r="I43" s="263">
        <v>105</v>
      </c>
      <c r="J43" s="263"/>
      <c r="K43" s="263"/>
      <c r="L43" s="263">
        <v>105</v>
      </c>
      <c r="M43" s="263"/>
      <c r="N43" s="263"/>
      <c r="O43" s="263">
        <v>95</v>
      </c>
      <c r="P43" s="263"/>
      <c r="Q43" s="263"/>
      <c r="R43" s="263">
        <v>100</v>
      </c>
      <c r="S43" s="263"/>
      <c r="T43" s="263"/>
      <c r="U43" s="263">
        <v>100</v>
      </c>
      <c r="V43" s="263"/>
      <c r="W43" s="263"/>
      <c r="X43" s="263">
        <v>95</v>
      </c>
      <c r="Y43" s="263"/>
      <c r="Z43" s="263"/>
      <c r="AA43" s="263">
        <v>95</v>
      </c>
      <c r="AB43" s="263"/>
      <c r="AC43" s="263"/>
      <c r="AD43" s="263">
        <v>95</v>
      </c>
      <c r="AE43" s="263"/>
      <c r="AF43" s="263"/>
      <c r="AG43" s="263">
        <v>100</v>
      </c>
      <c r="AH43" s="263"/>
      <c r="AI43" s="263"/>
      <c r="AJ43" s="258">
        <f t="shared" si="3"/>
        <v>1185</v>
      </c>
      <c r="AK43" s="258"/>
      <c r="AL43" s="288"/>
      <c r="AM43" s="288"/>
      <c r="AN43"/>
      <c r="AO43"/>
      <c r="AP43"/>
      <c r="AQ43"/>
    </row>
    <row r="44" spans="1:43" ht="18" customHeight="1" x14ac:dyDescent="0.4">
      <c r="A44" s="289" t="s">
        <v>188</v>
      </c>
      <c r="B44" s="290"/>
      <c r="C44" s="291"/>
      <c r="D44" s="68">
        <v>140</v>
      </c>
      <c r="E44" s="68">
        <v>133</v>
      </c>
      <c r="F44" s="263">
        <v>140</v>
      </c>
      <c r="G44" s="263"/>
      <c r="H44" s="263"/>
      <c r="I44" s="263">
        <v>147</v>
      </c>
      <c r="J44" s="263"/>
      <c r="K44" s="263"/>
      <c r="L44" s="263">
        <v>147</v>
      </c>
      <c r="M44" s="263"/>
      <c r="N44" s="263"/>
      <c r="O44" s="263">
        <v>133</v>
      </c>
      <c r="P44" s="263"/>
      <c r="Q44" s="263"/>
      <c r="R44" s="263">
        <v>140</v>
      </c>
      <c r="S44" s="263"/>
      <c r="T44" s="263"/>
      <c r="U44" s="263">
        <v>140</v>
      </c>
      <c r="V44" s="263"/>
      <c r="W44" s="263"/>
      <c r="X44" s="263">
        <v>133</v>
      </c>
      <c r="Y44" s="263"/>
      <c r="Z44" s="263"/>
      <c r="AA44" s="263">
        <v>133</v>
      </c>
      <c r="AB44" s="263"/>
      <c r="AC44" s="263"/>
      <c r="AD44" s="263">
        <v>133</v>
      </c>
      <c r="AE44" s="263"/>
      <c r="AF44" s="263"/>
      <c r="AG44" s="263">
        <v>140</v>
      </c>
      <c r="AH44" s="263"/>
      <c r="AI44" s="263"/>
      <c r="AJ44" s="258">
        <f t="shared" si="3"/>
        <v>1659</v>
      </c>
      <c r="AK44" s="258"/>
      <c r="AL44" s="288"/>
      <c r="AM44" s="288"/>
      <c r="AN44"/>
      <c r="AO44"/>
      <c r="AP44"/>
      <c r="AQ44"/>
    </row>
    <row r="45" spans="1:43" ht="18" customHeight="1" x14ac:dyDescent="0.4">
      <c r="A45" s="289" t="s">
        <v>189</v>
      </c>
      <c r="B45" s="290"/>
      <c r="C45" s="291"/>
      <c r="D45" s="68">
        <v>1400</v>
      </c>
      <c r="E45" s="68">
        <v>1310</v>
      </c>
      <c r="F45" s="263">
        <v>1400</v>
      </c>
      <c r="G45" s="263"/>
      <c r="H45" s="263"/>
      <c r="I45" s="263">
        <v>1470</v>
      </c>
      <c r="J45" s="263"/>
      <c r="K45" s="263"/>
      <c r="L45" s="263">
        <v>1470</v>
      </c>
      <c r="M45" s="263"/>
      <c r="N45" s="263"/>
      <c r="O45" s="263">
        <v>1330</v>
      </c>
      <c r="P45" s="263"/>
      <c r="Q45" s="263"/>
      <c r="R45" s="263">
        <v>1400</v>
      </c>
      <c r="S45" s="263"/>
      <c r="T45" s="263"/>
      <c r="U45" s="263">
        <v>1400</v>
      </c>
      <c r="V45" s="263"/>
      <c r="W45" s="263"/>
      <c r="X45" s="263">
        <v>1330</v>
      </c>
      <c r="Y45" s="263"/>
      <c r="Z45" s="263"/>
      <c r="AA45" s="263">
        <v>1330</v>
      </c>
      <c r="AB45" s="263"/>
      <c r="AC45" s="263"/>
      <c r="AD45" s="263">
        <v>1330</v>
      </c>
      <c r="AE45" s="263"/>
      <c r="AF45" s="263"/>
      <c r="AG45" s="263">
        <v>1400</v>
      </c>
      <c r="AH45" s="263"/>
      <c r="AI45" s="263"/>
      <c r="AJ45" s="258">
        <f t="shared" si="3"/>
        <v>16570</v>
      </c>
      <c r="AK45" s="258"/>
      <c r="AL45" s="288"/>
      <c r="AM45" s="288"/>
      <c r="AN45"/>
      <c r="AO45"/>
      <c r="AP45"/>
      <c r="AQ45"/>
    </row>
    <row r="46" spans="1:43" ht="18" customHeight="1" x14ac:dyDescent="0.4">
      <c r="A46" s="289" t="s">
        <v>190</v>
      </c>
      <c r="B46" s="290"/>
      <c r="C46" s="291"/>
      <c r="D46" s="68">
        <v>100</v>
      </c>
      <c r="E46" s="68">
        <v>95</v>
      </c>
      <c r="F46" s="263">
        <v>100</v>
      </c>
      <c r="G46" s="263"/>
      <c r="H46" s="263"/>
      <c r="I46" s="263">
        <v>105</v>
      </c>
      <c r="J46" s="263"/>
      <c r="K46" s="263"/>
      <c r="L46" s="263">
        <v>105</v>
      </c>
      <c r="M46" s="263"/>
      <c r="N46" s="263"/>
      <c r="O46" s="263">
        <v>95</v>
      </c>
      <c r="P46" s="263"/>
      <c r="Q46" s="263"/>
      <c r="R46" s="263">
        <v>100</v>
      </c>
      <c r="S46" s="263"/>
      <c r="T46" s="263"/>
      <c r="U46" s="263">
        <v>100</v>
      </c>
      <c r="V46" s="263"/>
      <c r="W46" s="263"/>
      <c r="X46" s="263">
        <v>95</v>
      </c>
      <c r="Y46" s="263"/>
      <c r="Z46" s="263"/>
      <c r="AA46" s="263">
        <v>95</v>
      </c>
      <c r="AB46" s="263"/>
      <c r="AC46" s="263"/>
      <c r="AD46" s="263">
        <v>95</v>
      </c>
      <c r="AE46" s="263"/>
      <c r="AF46" s="263"/>
      <c r="AG46" s="263">
        <v>100</v>
      </c>
      <c r="AH46" s="263"/>
      <c r="AI46" s="263"/>
      <c r="AJ46" s="258">
        <f t="shared" si="3"/>
        <v>1185</v>
      </c>
      <c r="AK46" s="258"/>
      <c r="AL46" s="288"/>
      <c r="AM46" s="288"/>
      <c r="AN46"/>
      <c r="AO46"/>
      <c r="AP46"/>
      <c r="AQ46"/>
    </row>
    <row r="47" spans="1:43" ht="18" customHeight="1" x14ac:dyDescent="0.4">
      <c r="A47" s="106"/>
      <c r="B47" s="109" t="s">
        <v>191</v>
      </c>
      <c r="C47" s="107"/>
      <c r="D47" s="68">
        <v>100</v>
      </c>
      <c r="E47" s="68">
        <v>95</v>
      </c>
      <c r="F47" s="263">
        <v>100</v>
      </c>
      <c r="G47" s="263"/>
      <c r="H47" s="263"/>
      <c r="I47" s="263">
        <v>105</v>
      </c>
      <c r="J47" s="263"/>
      <c r="K47" s="263"/>
      <c r="L47" s="263">
        <v>105</v>
      </c>
      <c r="M47" s="263"/>
      <c r="N47" s="263"/>
      <c r="O47" s="263">
        <v>95</v>
      </c>
      <c r="P47" s="263"/>
      <c r="Q47" s="263"/>
      <c r="R47" s="263">
        <v>100</v>
      </c>
      <c r="S47" s="263"/>
      <c r="T47" s="263"/>
      <c r="U47" s="263">
        <v>100</v>
      </c>
      <c r="V47" s="263"/>
      <c r="W47" s="263"/>
      <c r="X47" s="263">
        <v>95</v>
      </c>
      <c r="Y47" s="263"/>
      <c r="Z47" s="263"/>
      <c r="AA47" s="263">
        <v>95</v>
      </c>
      <c r="AB47" s="263"/>
      <c r="AC47" s="263"/>
      <c r="AD47" s="263">
        <v>95</v>
      </c>
      <c r="AE47" s="263"/>
      <c r="AF47" s="263"/>
      <c r="AG47" s="263">
        <v>2000</v>
      </c>
      <c r="AH47" s="263"/>
      <c r="AI47" s="263"/>
      <c r="AJ47" s="258">
        <f>SUM(D47:AI47)</f>
        <v>3085</v>
      </c>
      <c r="AK47" s="258"/>
      <c r="AL47" s="288"/>
      <c r="AM47" s="288"/>
      <c r="AN47"/>
      <c r="AO47"/>
      <c r="AP47"/>
      <c r="AQ47"/>
    </row>
    <row r="48" spans="1:43" ht="18" customHeight="1" x14ac:dyDescent="0.4">
      <c r="A48" s="106"/>
      <c r="B48" s="292" t="s">
        <v>192</v>
      </c>
      <c r="C48" s="293"/>
      <c r="D48" s="68">
        <v>100</v>
      </c>
      <c r="E48" s="68">
        <v>95</v>
      </c>
      <c r="F48" s="263">
        <v>100</v>
      </c>
      <c r="G48" s="263"/>
      <c r="H48" s="263"/>
      <c r="I48" s="263">
        <v>105</v>
      </c>
      <c r="J48" s="263"/>
      <c r="K48" s="263"/>
      <c r="L48" s="263">
        <v>105</v>
      </c>
      <c r="M48" s="263"/>
      <c r="N48" s="263"/>
      <c r="O48" s="263">
        <v>95</v>
      </c>
      <c r="P48" s="263"/>
      <c r="Q48" s="263"/>
      <c r="R48" s="263">
        <v>100</v>
      </c>
      <c r="S48" s="263"/>
      <c r="T48" s="263"/>
      <c r="U48" s="263">
        <v>100</v>
      </c>
      <c r="V48" s="263"/>
      <c r="W48" s="263"/>
      <c r="X48" s="263">
        <v>95</v>
      </c>
      <c r="Y48" s="263"/>
      <c r="Z48" s="263"/>
      <c r="AA48" s="263">
        <v>95</v>
      </c>
      <c r="AB48" s="263"/>
      <c r="AC48" s="263"/>
      <c r="AD48" s="263">
        <v>95</v>
      </c>
      <c r="AE48" s="263"/>
      <c r="AF48" s="263"/>
      <c r="AG48" s="263">
        <v>100</v>
      </c>
      <c r="AH48" s="263"/>
      <c r="AI48" s="263"/>
      <c r="AJ48" s="258">
        <f>SUM(D48:AI48)</f>
        <v>1185</v>
      </c>
      <c r="AK48" s="258"/>
      <c r="AL48" s="288"/>
      <c r="AM48" s="288"/>
      <c r="AN48"/>
      <c r="AO48"/>
      <c r="AP48"/>
      <c r="AQ48"/>
    </row>
    <row r="49" spans="1:43" ht="18" customHeight="1" x14ac:dyDescent="0.4">
      <c r="A49" s="262" t="s">
        <v>180</v>
      </c>
      <c r="B49" s="262"/>
      <c r="C49" s="262"/>
      <c r="D49" s="68">
        <v>20</v>
      </c>
      <c r="E49" s="68">
        <v>19</v>
      </c>
      <c r="F49" s="263">
        <v>20</v>
      </c>
      <c r="G49" s="263"/>
      <c r="H49" s="263"/>
      <c r="I49" s="263">
        <v>21</v>
      </c>
      <c r="J49" s="263"/>
      <c r="K49" s="263"/>
      <c r="L49" s="263">
        <v>21</v>
      </c>
      <c r="M49" s="263"/>
      <c r="N49" s="263"/>
      <c r="O49" s="263">
        <v>19</v>
      </c>
      <c r="P49" s="263"/>
      <c r="Q49" s="263"/>
      <c r="R49" s="263">
        <v>20</v>
      </c>
      <c r="S49" s="263"/>
      <c r="T49" s="263"/>
      <c r="U49" s="263">
        <v>20</v>
      </c>
      <c r="V49" s="263"/>
      <c r="W49" s="263"/>
      <c r="X49" s="263">
        <v>19</v>
      </c>
      <c r="Y49" s="263"/>
      <c r="Z49" s="263"/>
      <c r="AA49" s="263">
        <v>19</v>
      </c>
      <c r="AB49" s="263"/>
      <c r="AC49" s="263"/>
      <c r="AD49" s="263">
        <v>19</v>
      </c>
      <c r="AE49" s="263"/>
      <c r="AF49" s="263"/>
      <c r="AG49" s="263">
        <v>20</v>
      </c>
      <c r="AH49" s="263"/>
      <c r="AI49" s="263"/>
      <c r="AJ49" s="258">
        <f>+SUM(D49:AI49)</f>
        <v>237</v>
      </c>
      <c r="AK49" s="258"/>
      <c r="AL49" s="267"/>
      <c r="AM49" s="267"/>
      <c r="AN49"/>
      <c r="AO49"/>
      <c r="AP49"/>
      <c r="AQ49"/>
    </row>
    <row r="50" spans="1:43" ht="21" customHeight="1" x14ac:dyDescent="0.4">
      <c r="A50" s="83" t="s">
        <v>193</v>
      </c>
      <c r="B50" s="83"/>
      <c r="C50" s="83"/>
      <c r="D50"/>
      <c r="E50"/>
      <c r="F50"/>
      <c r="G50"/>
      <c r="H5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102"/>
      <c r="AK50" s="60"/>
      <c r="AL50" s="66"/>
      <c r="AM50" s="66"/>
      <c r="AN50" s="62"/>
    </row>
    <row r="51" spans="1:43" ht="5.0999999999999996" customHeight="1" x14ac:dyDescent="0.4">
      <c r="A51" s="83"/>
      <c r="B51" s="83"/>
      <c r="C51" s="83"/>
      <c r="D51"/>
      <c r="E51"/>
      <c r="F51"/>
      <c r="G51"/>
      <c r="H51"/>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102"/>
      <c r="AK51" s="60"/>
      <c r="AL51" s="66"/>
      <c r="AM51" s="66"/>
      <c r="AN51" s="62"/>
    </row>
    <row r="52" spans="1:43" ht="18" customHeight="1" x14ac:dyDescent="0.4">
      <c r="A52" s="67" t="s">
        <v>159</v>
      </c>
      <c r="B52" s="60"/>
      <c r="D52" s="60"/>
      <c r="E52" s="60"/>
      <c r="F52" s="60"/>
      <c r="G52" s="60"/>
      <c r="H52" s="60"/>
      <c r="I52" s="60"/>
      <c r="J52" s="60"/>
      <c r="K52" s="60"/>
      <c r="L52" s="60"/>
      <c r="M52" s="60"/>
      <c r="N52" s="60"/>
      <c r="O52" s="60"/>
      <c r="P52" s="60"/>
      <c r="Q52" s="60"/>
      <c r="R52" s="60"/>
      <c r="S52" s="60"/>
      <c r="T52" s="60"/>
      <c r="U52" s="60"/>
      <c r="V52" s="60"/>
      <c r="W52" s="66"/>
      <c r="X52" s="60"/>
      <c r="Y52" s="60"/>
      <c r="Z52" s="60"/>
      <c r="AA52" s="60"/>
      <c r="AB52" s="60"/>
      <c r="AC52" s="60"/>
      <c r="AD52" s="60"/>
      <c r="AE52" s="60"/>
      <c r="AF52" s="60"/>
      <c r="AG52" s="60"/>
      <c r="AH52" s="60"/>
      <c r="AI52" s="60"/>
      <c r="AJ52" s="102"/>
      <c r="AK52" s="60"/>
      <c r="AL52" s="66"/>
      <c r="AM52" s="66"/>
      <c r="AN52" s="62"/>
    </row>
    <row r="53" spans="1:43" ht="54.95" customHeight="1" x14ac:dyDescent="0.4">
      <c r="A53" s="250" t="s">
        <v>160</v>
      </c>
      <c r="B53" s="250"/>
      <c r="C53" s="250" t="s">
        <v>173</v>
      </c>
      <c r="D53" s="250"/>
      <c r="E53" s="251" t="s">
        <v>240</v>
      </c>
      <c r="F53" s="251"/>
      <c r="G53" s="251"/>
      <c r="H53" s="251"/>
      <c r="I53" s="325" t="s">
        <v>241</v>
      </c>
      <c r="J53" s="326"/>
      <c r="K53" s="326"/>
      <c r="L53" s="326"/>
      <c r="M53" s="326"/>
      <c r="N53" s="278"/>
      <c r="O53" s="325" t="s">
        <v>242</v>
      </c>
      <c r="P53" s="326"/>
      <c r="Q53" s="326"/>
      <c r="R53" s="326"/>
      <c r="S53" s="326"/>
      <c r="T53" s="278"/>
      <c r="U53" s="325" t="s">
        <v>243</v>
      </c>
      <c r="V53" s="326"/>
      <c r="W53" s="326"/>
      <c r="X53" s="326"/>
      <c r="Y53" s="326"/>
      <c r="Z53" s="278"/>
      <c r="AA53" s="325" t="s">
        <v>244</v>
      </c>
      <c r="AB53" s="326"/>
      <c r="AC53" s="326"/>
      <c r="AD53" s="326"/>
      <c r="AE53" s="326"/>
      <c r="AF53" s="278"/>
      <c r="AG53" s="251" t="s">
        <v>245</v>
      </c>
      <c r="AH53" s="251"/>
      <c r="AI53" s="251"/>
      <c r="AJ53" s="251"/>
      <c r="AK53" s="251"/>
      <c r="AL53"/>
      <c r="AM53" s="66"/>
      <c r="AN53" s="62"/>
    </row>
    <row r="54" spans="1:43" ht="18" customHeight="1" x14ac:dyDescent="0.4">
      <c r="A54" s="251" t="s">
        <v>161</v>
      </c>
      <c r="B54" s="251"/>
      <c r="C54" s="249">
        <f>ROUNDDOWN(IF(AL41&lt;=60,1,1+ROUNDUP((AL41-60)/40,0)),1)</f>
        <v>2</v>
      </c>
      <c r="D54" s="249"/>
      <c r="E54" s="249">
        <f>IF(D36="○",ROUNDDOWN(IF(AM41&lt;4,AL41/6,IF(AM41&lt;5,AL41/5,AL41/3)),1),"-")</f>
        <v>16.8</v>
      </c>
      <c r="F54" s="249"/>
      <c r="G54" s="249"/>
      <c r="H54" s="249"/>
      <c r="I54" s="249">
        <f>IF(F36="○",ROUNDDOWN(F37/6,1),"-")</f>
        <v>3.3</v>
      </c>
      <c r="J54" s="249"/>
      <c r="K54" s="249"/>
      <c r="L54" s="249"/>
      <c r="M54" s="249"/>
      <c r="N54" s="249"/>
      <c r="O54" s="249" t="str">
        <f>IF(L36="○",ROUNDDOWN(L37/6,1),"-")</f>
        <v>-</v>
      </c>
      <c r="P54" s="249"/>
      <c r="Q54" s="249"/>
      <c r="R54" s="249"/>
      <c r="S54" s="249"/>
      <c r="T54" s="249"/>
      <c r="U54" s="249" t="str">
        <f>IF(R36="○",ROUNDDOWN(R37/6,1),"-")</f>
        <v>-</v>
      </c>
      <c r="V54" s="249"/>
      <c r="W54" s="249"/>
      <c r="X54" s="249"/>
      <c r="Y54" s="249"/>
      <c r="Z54" s="249"/>
      <c r="AA54" s="249" t="str">
        <f>IF(R36="○",ROUNDDOWN(R37/15,1),"-")</f>
        <v>-</v>
      </c>
      <c r="AB54" s="249"/>
      <c r="AC54" s="249"/>
      <c r="AD54" s="249"/>
      <c r="AE54" s="249"/>
      <c r="AF54" s="249"/>
      <c r="AG54" s="249" t="str">
        <f>IF(X36="○",ROUNDDOWN(X37/10,1),"-")</f>
        <v>-</v>
      </c>
      <c r="AH54" s="249"/>
      <c r="AI54" s="249"/>
      <c r="AJ54" s="249"/>
      <c r="AK54" s="249"/>
      <c r="AL54"/>
      <c r="AM54" s="66"/>
      <c r="AN54" s="62"/>
    </row>
    <row r="55" spans="1:43" ht="5.0999999999999996" customHeight="1" x14ac:dyDescent="0.4">
      <c r="A55" s="83"/>
      <c r="B55" s="83"/>
      <c r="C55" s="83"/>
      <c r="D55" s="83"/>
      <c r="E55" s="83"/>
      <c r="F55" s="83"/>
      <c r="G55" s="83"/>
      <c r="H55" s="83"/>
      <c r="I55" s="83"/>
      <c r="J55" s="60"/>
      <c r="K55" s="60"/>
      <c r="L55" s="60"/>
      <c r="M55" s="102"/>
      <c r="N55" s="60"/>
      <c r="O55" s="60"/>
      <c r="P55" s="60"/>
      <c r="Q55"/>
      <c r="W55" s="66"/>
      <c r="X55" s="60"/>
      <c r="Y55" s="60"/>
      <c r="Z55" s="60"/>
      <c r="AA55" s="60"/>
      <c r="AB55" s="60"/>
      <c r="AC55" s="60"/>
      <c r="AD55" s="60"/>
      <c r="AE55" s="60"/>
      <c r="AF55" s="60"/>
      <c r="AG55" s="60"/>
      <c r="AH55" s="60"/>
      <c r="AI55" s="60"/>
      <c r="AJ55" s="102"/>
      <c r="AK55" s="60"/>
      <c r="AL55" s="66"/>
      <c r="AM55" s="66"/>
      <c r="AN55" s="62"/>
    </row>
    <row r="56" spans="1:43" ht="18" customHeight="1" x14ac:dyDescent="0.4">
      <c r="A56" s="67" t="s">
        <v>163</v>
      </c>
      <c r="B56" s="59"/>
      <c r="C56" s="63"/>
      <c r="D56" s="63"/>
      <c r="E56" s="63"/>
      <c r="F56" s="63"/>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3"/>
      <c r="AM56" s="63"/>
      <c r="AN56" s="62"/>
    </row>
    <row r="57" spans="1:43" ht="24.95" customHeight="1" x14ac:dyDescent="0.4">
      <c r="A57" s="62"/>
      <c r="B57" s="66"/>
      <c r="C57" s="247" t="str">
        <f>IF(VLOOKUP($AK$1,選択肢!$A:$Z,C62,FALSE)=0,"-",VLOOKUP($AK$1,選択肢!$A:$Z,C62,FALSE))</f>
        <v>管理者</v>
      </c>
      <c r="D57" s="248"/>
      <c r="E57" s="260" t="str">
        <f>IF(VLOOKUP($AK$1,選択肢!$A:$Z,E62,FALSE)=0,"-",VLOOKUP($AK$1,選択肢!$A:$Z,E62,FALSE))</f>
        <v>サービス管理責任者</v>
      </c>
      <c r="F57" s="260"/>
      <c r="G57" s="260"/>
      <c r="H57" s="260"/>
      <c r="I57" s="247" t="str">
        <f>IF(VLOOKUP($AK$1,選択肢!$A:$Z,I62,FALSE)=0,"-",VLOOKUP($AK$1,選択肢!$A:$Z,I62,FALSE))</f>
        <v>医師</v>
      </c>
      <c r="J57" s="248"/>
      <c r="K57" s="248"/>
      <c r="L57" s="248"/>
      <c r="M57" s="248"/>
      <c r="N57" s="259"/>
      <c r="O57" s="247" t="str">
        <f>IF(VLOOKUP($AK$1,選択肢!$A:$Z,O62,FALSE)=0,"-",VLOOKUP($AK$1,選択肢!$A:$Z,O62,FALSE))</f>
        <v>看護職員</v>
      </c>
      <c r="P57" s="248"/>
      <c r="Q57" s="248"/>
      <c r="R57" s="248"/>
      <c r="S57" s="248"/>
      <c r="T57" s="259"/>
      <c r="U57" s="247" t="str">
        <f>IF(VLOOKUP($AK$1,選択肢!$A:$Z,U62,FALSE)=0,"-",VLOOKUP($AK$1,選択肢!$A:$Z,U62,FALSE))</f>
        <v>理学療法士</v>
      </c>
      <c r="V57" s="248"/>
      <c r="W57" s="248"/>
      <c r="X57" s="248"/>
      <c r="Y57" s="248"/>
      <c r="Z57" s="259"/>
      <c r="AA57" s="247" t="str">
        <f>IF(VLOOKUP($AK$1,選択肢!$A:$Z,AA62,FALSE)=0,"-",VLOOKUP($AK$1,選択肢!$A:$Z,AA62,FALSE))</f>
        <v>作業療法士</v>
      </c>
      <c r="AB57" s="248"/>
      <c r="AC57" s="248"/>
      <c r="AD57" s="248"/>
      <c r="AE57" s="248"/>
      <c r="AF57" s="259"/>
      <c r="AG57" s="260" t="str">
        <f>IF(VLOOKUP($AK$1,選択肢!$A:$Z,AG62,FALSE)=0,"-",VLOOKUP($AK$1,選択肢!$A:$Z,AG62,FALSE))</f>
        <v>言語聴覚士</v>
      </c>
      <c r="AH57" s="260"/>
      <c r="AI57" s="260"/>
      <c r="AJ57" s="260"/>
      <c r="AK57" s="260"/>
      <c r="AL57" s="260" t="str">
        <f>IF(VLOOKUP($AK$1,選択肢!$A:$Z,AL62,FALSE)=0,"-",VLOOKUP($AK$1,選択肢!$A:$Z,AL62,FALSE))</f>
        <v>就労支援員</v>
      </c>
      <c r="AM57" s="260"/>
      <c r="AN57" s="62"/>
    </row>
    <row r="58" spans="1:43" ht="18" customHeight="1" x14ac:dyDescent="0.4">
      <c r="A58" s="62"/>
      <c r="B58" s="66"/>
      <c r="C58" s="98" t="s">
        <v>164</v>
      </c>
      <c r="D58" s="98" t="s">
        <v>165</v>
      </c>
      <c r="E58" s="97" t="s">
        <v>164</v>
      </c>
      <c r="F58" s="261" t="s">
        <v>165</v>
      </c>
      <c r="G58" s="261"/>
      <c r="H58" s="261"/>
      <c r="I58" s="255" t="s">
        <v>164</v>
      </c>
      <c r="J58" s="256"/>
      <c r="K58" s="257"/>
      <c r="L58" s="255" t="s">
        <v>165</v>
      </c>
      <c r="M58" s="256"/>
      <c r="N58" s="257"/>
      <c r="O58" s="255" t="s">
        <v>164</v>
      </c>
      <c r="P58" s="256"/>
      <c r="Q58" s="257"/>
      <c r="R58" s="255" t="s">
        <v>165</v>
      </c>
      <c r="S58" s="256"/>
      <c r="T58" s="257"/>
      <c r="U58" s="255" t="s">
        <v>164</v>
      </c>
      <c r="V58" s="256"/>
      <c r="W58" s="257"/>
      <c r="X58" s="255" t="s">
        <v>165</v>
      </c>
      <c r="Y58" s="256"/>
      <c r="Z58" s="257"/>
      <c r="AA58" s="255" t="s">
        <v>164</v>
      </c>
      <c r="AB58" s="256"/>
      <c r="AC58" s="257"/>
      <c r="AD58" s="255" t="s">
        <v>165</v>
      </c>
      <c r="AE58" s="256"/>
      <c r="AF58" s="257"/>
      <c r="AG58" s="255" t="s">
        <v>164</v>
      </c>
      <c r="AH58" s="256"/>
      <c r="AI58" s="257"/>
      <c r="AJ58" s="255" t="s">
        <v>165</v>
      </c>
      <c r="AK58" s="257"/>
      <c r="AL58" s="97" t="s">
        <v>27</v>
      </c>
      <c r="AM58" s="97" t="s">
        <v>182</v>
      </c>
      <c r="AN58" s="62"/>
    </row>
    <row r="59" spans="1:43" ht="18" customHeight="1" x14ac:dyDescent="0.4">
      <c r="A59" s="62"/>
      <c r="B59" s="74" t="s">
        <v>166</v>
      </c>
      <c r="C59" s="97">
        <f>COUNTIFS($B$11:$B$30,C$57,$C$11:$C$30,"A",$E$11:$E$30,"*")</f>
        <v>1</v>
      </c>
      <c r="D59" s="97">
        <f>COUNTIFS($B$11:$B$30,C$57,$C$11:$C$30,"B",$E$11:$E$30,"*")</f>
        <v>0</v>
      </c>
      <c r="E59" s="97">
        <f>COUNTIFS($B$11:$B$30,E$57,$C$11:$C$30,"A",$E$11:$E$30,"*")</f>
        <v>0</v>
      </c>
      <c r="F59" s="255">
        <f>COUNTIFS($B$11:$B$30,E$57,$C$11:$C$30,"B",$E$11:$E$30,"*")</f>
        <v>1</v>
      </c>
      <c r="G59" s="256"/>
      <c r="H59" s="257"/>
      <c r="I59" s="255">
        <f>COUNTIFS($B$11:$B$30,I$57,$C$11:$C$30,"A",$E$11:$E$30,"*")</f>
        <v>0</v>
      </c>
      <c r="J59" s="256"/>
      <c r="K59" s="257"/>
      <c r="L59" s="255">
        <f>COUNTIFS($B$11:$B$30,I$57,$C$11:$C$30,"B",$E$11:$E$30,"*")</f>
        <v>0</v>
      </c>
      <c r="M59" s="256"/>
      <c r="N59" s="257"/>
      <c r="O59" s="255">
        <f>COUNTIFS($B$11:$B$30,O$57,$C$11:$C$30,"A",$E$11:$E$30,"*")</f>
        <v>1</v>
      </c>
      <c r="P59" s="256"/>
      <c r="Q59" s="257"/>
      <c r="R59" s="255">
        <f>COUNTIFS($B$11:$B$30,O$57,$C$11:$C$30,"B",$E$11:$E$30,"*")</f>
        <v>0</v>
      </c>
      <c r="S59" s="256"/>
      <c r="T59" s="257"/>
      <c r="U59" s="255">
        <f>COUNTIFS($B$11:$B$30,U$57,$C$11:$C$30,"A",$E$11:$E$30,"*")</f>
        <v>0</v>
      </c>
      <c r="V59" s="256"/>
      <c r="W59" s="257"/>
      <c r="X59" s="255">
        <f>COUNTIFS($B$11:$B$30,U$57,$C$11:$C$30,"B",$E$11:$E$30,"*")</f>
        <v>0</v>
      </c>
      <c r="Y59" s="256"/>
      <c r="Z59" s="257"/>
      <c r="AA59" s="255">
        <f>COUNTIFS($B$11:$B$30,AA$57,$C$11:$C$30,"A",$E$11:$E$30,"*")</f>
        <v>0</v>
      </c>
      <c r="AB59" s="256"/>
      <c r="AC59" s="257"/>
      <c r="AD59" s="255">
        <f>COUNTIFS($B$11:$B$30,AA$57,$C$11:$C$30,"B",$E$11:$E$30,"*")</f>
        <v>0</v>
      </c>
      <c r="AE59" s="256"/>
      <c r="AF59" s="257"/>
      <c r="AG59" s="255">
        <f>COUNTIFS($B$11:$B$30,AG$57,$C$11:$C$30,"A",$E$11:$E$30,"*")</f>
        <v>0</v>
      </c>
      <c r="AH59" s="256"/>
      <c r="AI59" s="257"/>
      <c r="AJ59" s="255">
        <f>COUNTIFS($B$11:$B$30,AG$57,$C$11:$C$30,"B",$E$11:$E$30,"*")</f>
        <v>0</v>
      </c>
      <c r="AK59" s="257"/>
      <c r="AL59" s="97">
        <f>COUNTIFS($B$11:$B$30,AL$57,$C$11:$C$30,"A",$E$11:$E$30,"*")</f>
        <v>0</v>
      </c>
      <c r="AM59" s="97">
        <f>COUNTIFS($B$11:$B$30,AL$57,$C$11:$C$30,"B",$E$11:$E$30,"*")</f>
        <v>0</v>
      </c>
      <c r="AN59" s="62"/>
    </row>
    <row r="60" spans="1:43" ht="18" customHeight="1" x14ac:dyDescent="0.4">
      <c r="A60" s="62"/>
      <c r="B60" s="80" t="s">
        <v>167</v>
      </c>
      <c r="C60" s="97">
        <f>COUNTIFS($B$11:$B$30,C$57,$C$11:$C$30,"C",$E$11:$E$30,"*")</f>
        <v>0</v>
      </c>
      <c r="D60" s="97">
        <f>COUNTIFS($B$11:$B$30,C$57,$C$11:$C$30,"D",$E$11:$E$30,"*")</f>
        <v>0</v>
      </c>
      <c r="E60" s="97">
        <f>COUNTIFS($B$11:$B$30,E$57,$C$11:$C$30,"C",$E$11:$E$30,"*")</f>
        <v>1</v>
      </c>
      <c r="F60" s="255">
        <f>COUNTIFS($B$11:$B$30,E$57,$C$11:$C$30,"D",$E$11:$E$30,"*")</f>
        <v>0</v>
      </c>
      <c r="G60" s="256"/>
      <c r="H60" s="257"/>
      <c r="I60" s="255">
        <f>COUNTIFS($B$11:$B$30,I$57,$C$11:$C$30,"C",$E$11:$E$30,"*")</f>
        <v>0</v>
      </c>
      <c r="J60" s="256"/>
      <c r="K60" s="257"/>
      <c r="L60" s="255">
        <f>COUNTIFS($B$11:$B$30,I$57,$C$11:$C$30,"D",$E$11:$E$30,"*")</f>
        <v>1</v>
      </c>
      <c r="M60" s="256"/>
      <c r="N60" s="257"/>
      <c r="O60" s="255">
        <f>COUNTIFS($B$11:$B$30,O$57,$C$11:$C$30,"C",$E$11:$E$30,"*")</f>
        <v>0</v>
      </c>
      <c r="P60" s="256"/>
      <c r="Q60" s="257"/>
      <c r="R60" s="255">
        <f>COUNTIFS($B$11:$B$30,O$57,$C$11:$C$30,"D",$E$11:$E$30,"*")</f>
        <v>0</v>
      </c>
      <c r="S60" s="256"/>
      <c r="T60" s="257"/>
      <c r="U60" s="255">
        <f>COUNTIFS($B$11:$B$30,U$57,$C$11:$C$30,"C",$E$11:$E$30,"*")</f>
        <v>0</v>
      </c>
      <c r="V60" s="256"/>
      <c r="W60" s="257"/>
      <c r="X60" s="255">
        <f>COUNTIFS($B$11:$B$30,U$57,$C$11:$C$30,"D",$E$11:$E$30,"*")</f>
        <v>0</v>
      </c>
      <c r="Y60" s="256"/>
      <c r="Z60" s="257"/>
      <c r="AA60" s="255">
        <f>COUNTIFS($B$11:$B$30,AA$57,$C$11:$C$30,"C",$E$11:$E$30,"*")</f>
        <v>0</v>
      </c>
      <c r="AB60" s="256"/>
      <c r="AC60" s="257"/>
      <c r="AD60" s="255">
        <f>COUNTIFS($B$11:$B$30,AA$57,$C$11:$C$30,"D",$E$11:$E$30,"*")</f>
        <v>0</v>
      </c>
      <c r="AE60" s="256"/>
      <c r="AF60" s="257"/>
      <c r="AG60" s="255">
        <f>COUNTIFS($B$11:$B$30,AG$57,$C$11:$C$30,"C",$E$11:$E$30,"*")</f>
        <v>0</v>
      </c>
      <c r="AH60" s="256"/>
      <c r="AI60" s="257"/>
      <c r="AJ60" s="255">
        <f>COUNTIFS($B$11:$B$30,AG$57,$C$11:$C$30,"D",$E$11:$E$30,"*")</f>
        <v>0</v>
      </c>
      <c r="AK60" s="257"/>
      <c r="AL60" s="97">
        <f>COUNTIFS($B$11:$B$30,AL$57,$C$11:$C$30,"C",$E$11:$E$30,"*")</f>
        <v>0</v>
      </c>
      <c r="AM60" s="97">
        <f>COUNTIFS($B$11:$B$30,AL$57,$C$11:$C$30,"D",$E$11:$E$30,"*")</f>
        <v>0</v>
      </c>
      <c r="AN60" s="62"/>
    </row>
    <row r="61" spans="1:43" ht="18" customHeight="1" x14ac:dyDescent="0.4">
      <c r="A61" s="62"/>
      <c r="B61" s="80" t="s">
        <v>168</v>
      </c>
      <c r="C61" s="247">
        <f>IF($AK$3="４週",SUMIFS($AK$11:$AK$30,$B$11:$B$30,C57)/4/$AH$5,IF($AK$3="歴月",SUMIFS($AK$11:$AK$30,$B$11:$B$30,C57)/$AL$5,"記載する期間を選択してください"))</f>
        <v>0</v>
      </c>
      <c r="D61" s="259"/>
      <c r="E61" s="247">
        <f>IF($AK$3="４週",SUMIFS($AK$11:$AK$30,$B$11:$B$30,E57)/4/$AH$5,IF($AK$3="歴月",SUMIFS($AK$11:$AK$30,$B$11:$B$30,E57)/$AL$5,"記載する期間を選択してください"))</f>
        <v>0</v>
      </c>
      <c r="F61" s="248"/>
      <c r="G61" s="248"/>
      <c r="H61" s="259"/>
      <c r="I61" s="247">
        <f>IF($AK$3="４週",SUMIFS($AK$11:$AK$30,$B$11:$B$30,I57)/4/$AH$5,IF($AK$3="歴月",SUMIFS($AK$11:$AK$30,$B$11:$B$30,I57)/$AL$5,"記載する期間を選択してください"))</f>
        <v>0</v>
      </c>
      <c r="J61" s="248"/>
      <c r="K61" s="248"/>
      <c r="L61" s="248"/>
      <c r="M61" s="248"/>
      <c r="N61" s="259"/>
      <c r="O61" s="247">
        <f>IF($AK$3="４週",SUMIFS($AK$11:$AK$30,$B$11:$B$30,O57)/4/$AH$5,IF($AK$3="歴月",SUMIFS($AK$11:$AK$30,$B$11:$B$30,O57)/$AL$5,"記載する期間を選択してください"))</f>
        <v>0</v>
      </c>
      <c r="P61" s="248"/>
      <c r="Q61" s="248"/>
      <c r="R61" s="248"/>
      <c r="S61" s="248"/>
      <c r="T61" s="259"/>
      <c r="U61" s="247">
        <f>IF($AK$3="４週",SUMIFS($AK$11:$AK$30,$B$11:$B$30,U57)/4/$AH$5,IF($AK$3="歴月",SUMIFS($AK$11:$AK$30,$B$11:$B$30,U57)/$AL$5,"記載する期間を選択してください"))</f>
        <v>0</v>
      </c>
      <c r="V61" s="248"/>
      <c r="W61" s="248"/>
      <c r="X61" s="248"/>
      <c r="Y61" s="248"/>
      <c r="Z61" s="259"/>
      <c r="AA61" s="247">
        <f>IF($AK$3="４週",SUMIFS($AK$11:$AK$30,$B$11:$B$30,AA57)/4/$AH$5,IF($AK$3="歴月",SUMIFS($AK$11:$AK$30,$B$11:$B$30,AA57)/$AL$5,"記載する期間を選択してください"))</f>
        <v>0</v>
      </c>
      <c r="AB61" s="248"/>
      <c r="AC61" s="248"/>
      <c r="AD61" s="248"/>
      <c r="AE61" s="248"/>
      <c r="AF61" s="259"/>
      <c r="AG61" s="247">
        <f>IF($AK$3="４週",SUMIFS($AK$11:$AK$30,$B$11:$B$30,AG57)/4/$AH$5,IF($AK$3="歴月",SUMIFS($AK$11:$AK$30,$B$11:$B$30,AG57)/$AL$5,"記載する期間を選択してください"))</f>
        <v>0</v>
      </c>
      <c r="AH61" s="248"/>
      <c r="AI61" s="248"/>
      <c r="AJ61" s="248"/>
      <c r="AK61" s="259"/>
      <c r="AL61" s="247">
        <f>IF($AK$3="４週",SUMIFS($AK$11:$AK$30,$B$11:$B$30,AL57)/4/$AH$5,IF($AK$3="歴月",SUMIFS($AK$11:$AK$30,$B$11:$B$30,AL57)/$AL$5,"記載する期間を選択してください"))</f>
        <v>0</v>
      </c>
      <c r="AM61" s="259"/>
      <c r="AN61" s="62"/>
    </row>
    <row r="62" spans="1:43" ht="4.5" customHeight="1" x14ac:dyDescent="0.4">
      <c r="A62" s="62"/>
      <c r="B62" s="59"/>
      <c r="C62" s="76">
        <v>2</v>
      </c>
      <c r="D62" s="76"/>
      <c r="E62" s="76">
        <v>3</v>
      </c>
      <c r="F62" s="76"/>
      <c r="G62" s="76"/>
      <c r="H62" s="76"/>
      <c r="I62" s="76">
        <v>4</v>
      </c>
      <c r="J62" s="76"/>
      <c r="K62" s="76"/>
      <c r="L62" s="76"/>
      <c r="M62" s="76"/>
      <c r="N62" s="76"/>
      <c r="O62" s="76">
        <v>5</v>
      </c>
      <c r="P62" s="76"/>
      <c r="Q62" s="76"/>
      <c r="R62" s="76"/>
      <c r="S62" s="76"/>
      <c r="T62" s="76"/>
      <c r="U62" s="76">
        <v>6</v>
      </c>
      <c r="V62" s="76"/>
      <c r="W62" s="76"/>
      <c r="X62" s="76"/>
      <c r="Y62" s="76"/>
      <c r="Z62" s="76"/>
      <c r="AA62" s="76">
        <v>7</v>
      </c>
      <c r="AB62" s="76"/>
      <c r="AC62" s="76"/>
      <c r="AD62" s="76"/>
      <c r="AE62" s="76"/>
      <c r="AF62" s="76"/>
      <c r="AG62" s="76">
        <v>8</v>
      </c>
      <c r="AH62" s="76"/>
      <c r="AI62" s="76"/>
      <c r="AJ62" s="76"/>
      <c r="AK62" s="76"/>
      <c r="AL62" s="76">
        <v>9</v>
      </c>
      <c r="AM62" s="96"/>
      <c r="AN62" s="62"/>
    </row>
    <row r="63" spans="1:43" ht="19.5" customHeight="1" x14ac:dyDescent="0.4">
      <c r="A63" s="62"/>
      <c r="B63" s="66"/>
      <c r="C63" s="260" t="str">
        <f>IF(VLOOKUP($AK$1,選択肢!$A:$Z,C68,FALSE)=0,"-",VLOOKUP($AK$1,選択肢!$A:$Z,C68,FALSE))</f>
        <v>職業指導員</v>
      </c>
      <c r="D63" s="260"/>
      <c r="E63" s="260" t="str">
        <f>IF(VLOOKUP($AK$1,選択肢!$A:$Z,E68,FALSE)=0,"-",VLOOKUP($AK$1,選択肢!$A:$Z,E68,FALSE))</f>
        <v>生活支援員</v>
      </c>
      <c r="F63" s="260"/>
      <c r="G63" s="260"/>
      <c r="H63" s="260"/>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6"/>
      <c r="AM63" s="96"/>
      <c r="AN63" s="62"/>
    </row>
    <row r="64" spans="1:43" ht="19.5" customHeight="1" x14ac:dyDescent="0.4">
      <c r="A64" s="62"/>
      <c r="B64" s="66"/>
      <c r="C64" s="97" t="s">
        <v>164</v>
      </c>
      <c r="D64" s="97" t="s">
        <v>165</v>
      </c>
      <c r="E64" s="97" t="s">
        <v>164</v>
      </c>
      <c r="F64" s="261" t="s">
        <v>165</v>
      </c>
      <c r="G64" s="261"/>
      <c r="H64" s="261"/>
      <c r="I64" s="76"/>
      <c r="J64" s="76"/>
      <c r="K64" s="76"/>
      <c r="L64" s="76"/>
      <c r="M64" s="76"/>
      <c r="N64" s="76"/>
      <c r="O64" s="76"/>
      <c r="P64" s="76"/>
      <c r="Q64" s="76"/>
      <c r="R64" s="76"/>
      <c r="S64" s="76"/>
      <c r="T64" s="76"/>
      <c r="U64" s="76"/>
      <c r="V64" s="76"/>
      <c r="W64" s="76"/>
      <c r="X64" s="76"/>
      <c r="Y64" s="76"/>
      <c r="Z64" s="76"/>
      <c r="AA64" s="76"/>
      <c r="AB64" s="76"/>
      <c r="AC64" s="76"/>
      <c r="AD64" s="76"/>
      <c r="AE64" s="76"/>
      <c r="AF64" s="76"/>
      <c r="AG64" s="76"/>
      <c r="AH64" s="76"/>
      <c r="AI64" s="76"/>
      <c r="AJ64" s="76"/>
      <c r="AK64" s="76"/>
      <c r="AL64" s="76"/>
      <c r="AM64" s="96"/>
      <c r="AN64" s="62"/>
    </row>
    <row r="65" spans="1:40" ht="19.5" customHeight="1" x14ac:dyDescent="0.4">
      <c r="A65" s="62"/>
      <c r="B65" s="74" t="s">
        <v>166</v>
      </c>
      <c r="C65" s="97">
        <f>COUNTIFS($B$11:$B$30,C$63,$C$11:$C$30,"A",$E$11:$E$30,"*")</f>
        <v>0</v>
      </c>
      <c r="D65" s="97">
        <f>COUNTIFS($B$11:$B$30,C$63,$C$11:$C$30,"B",$E$11:$E$30,"*")</f>
        <v>0</v>
      </c>
      <c r="E65" s="97">
        <f>COUNTIFS($B$11:$B$30,E$63,$C$11:$C$30,"A",$E$11:$E$30,"*")</f>
        <v>0</v>
      </c>
      <c r="F65" s="255">
        <f>COUNTIFS($B$11:$B$30,E$63,$C$11:$C$30,"B",$E$11:$E$30,"*")</f>
        <v>0</v>
      </c>
      <c r="G65" s="256"/>
      <c r="H65" s="257"/>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96"/>
      <c r="AN65" s="62"/>
    </row>
    <row r="66" spans="1:40" ht="19.5" customHeight="1" x14ac:dyDescent="0.4">
      <c r="A66" s="62"/>
      <c r="B66" s="80" t="s">
        <v>167</v>
      </c>
      <c r="C66" s="97">
        <f>COUNTIFS($B$11:$B$30,C$63,$C$11:$C$30,"C",$E$11:$E$30,"*")</f>
        <v>0</v>
      </c>
      <c r="D66" s="97">
        <f>COUNTIFS($B$11:$B$30,C$63,$C$11:$C$30,"D",$E$11:$E$30,"*")</f>
        <v>0</v>
      </c>
      <c r="E66" s="97">
        <f>COUNTIFS($B$11:$B$30,E$63,$C$11:$C$30,"C",$E$11:$E$30,"*")</f>
        <v>0</v>
      </c>
      <c r="F66" s="255">
        <f>COUNTIFS($B$11:$B$30,E$63,$C$11:$C$30,"D",$E$11:$E$30,"*")</f>
        <v>0</v>
      </c>
      <c r="G66" s="256"/>
      <c r="H66" s="257"/>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96"/>
      <c r="AN66" s="62"/>
    </row>
    <row r="67" spans="1:40" ht="18" customHeight="1" x14ac:dyDescent="0.4">
      <c r="A67" s="62"/>
      <c r="B67" s="80" t="s">
        <v>168</v>
      </c>
      <c r="C67" s="247">
        <f>IF($AK$3="４週",SUMIFS($AK$11:$AK$30,$B$11:$B$30,C63)/4/$AH$5,IF($AK$3="歴月",SUMIFS($AK$11:$AK$30,$B$11:$B$30,C63)/$AL$5,"記載する期間を選択してください"))</f>
        <v>0</v>
      </c>
      <c r="D67" s="259"/>
      <c r="E67" s="247">
        <f>IF($AK$3="４週",SUMIFS($AK$11:$AK$30,$B$11:$B$30,E63)/4/$AH$5,IF($AK$3="歴月",SUMIFS($AK$11:$AK$30,$B$11:$B$30,E63)/$AL$5,"記載する期間を選択してください"))</f>
        <v>0</v>
      </c>
      <c r="F67" s="248"/>
      <c r="G67" s="248"/>
      <c r="H67" s="259"/>
      <c r="I67" s="76"/>
      <c r="J67" s="76"/>
      <c r="K67" s="76"/>
      <c r="L67" s="76"/>
      <c r="M67" s="76"/>
      <c r="N67" s="76"/>
      <c r="O67" s="76"/>
      <c r="P67" s="76"/>
      <c r="Q67" s="76"/>
      <c r="R67" s="76"/>
      <c r="S67" s="76"/>
      <c r="T67" s="76"/>
      <c r="U67" s="76"/>
      <c r="V67" s="76"/>
      <c r="W67" s="76"/>
      <c r="X67" s="76"/>
      <c r="Y67" s="76"/>
      <c r="Z67" s="76"/>
      <c r="AA67" s="76"/>
      <c r="AB67" s="76"/>
      <c r="AC67" s="76"/>
      <c r="AD67" s="76"/>
      <c r="AE67" s="76"/>
      <c r="AF67" s="76"/>
      <c r="AG67" s="76"/>
      <c r="AH67" s="76"/>
      <c r="AI67" s="76"/>
      <c r="AJ67" s="76"/>
      <c r="AK67" s="76"/>
      <c r="AL67" s="76"/>
      <c r="AM67" s="96"/>
      <c r="AN67" s="62"/>
    </row>
    <row r="68" spans="1:40" ht="3" customHeight="1" x14ac:dyDescent="0.4">
      <c r="A68" s="62"/>
      <c r="B68" s="59"/>
      <c r="C68" s="76">
        <v>10</v>
      </c>
      <c r="D68" s="76"/>
      <c r="E68" s="76">
        <f>C68+1</f>
        <v>11</v>
      </c>
      <c r="F68" s="76"/>
      <c r="G68" s="76"/>
      <c r="H68" s="76"/>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6"/>
      <c r="AM68" s="96"/>
      <c r="AN68" s="62"/>
    </row>
    <row r="69" spans="1:40" ht="15" customHeight="1" x14ac:dyDescent="0.4">
      <c r="A69" s="60" t="s">
        <v>118</v>
      </c>
      <c r="B69" s="87"/>
      <c r="C69" s="88"/>
      <c r="D69" s="88"/>
      <c r="E69" s="88"/>
      <c r="F69" s="89"/>
      <c r="G69" s="88"/>
      <c r="H69" s="76"/>
      <c r="I69" s="76"/>
      <c r="J69" s="76"/>
      <c r="K69" s="76"/>
      <c r="L69" s="76"/>
      <c r="M69" s="76"/>
      <c r="N69" s="76"/>
      <c r="O69" s="76"/>
      <c r="P69" s="76"/>
      <c r="Q69" s="76"/>
      <c r="R69" s="76">
        <v>6</v>
      </c>
      <c r="S69" s="76"/>
      <c r="T69" s="76"/>
      <c r="U69" s="76"/>
      <c r="V69" s="76"/>
      <c r="W69" s="76"/>
      <c r="X69" s="76">
        <v>7</v>
      </c>
      <c r="Y69" s="76"/>
      <c r="Z69" s="76"/>
      <c r="AA69" s="76"/>
      <c r="AB69" s="76"/>
      <c r="AC69" s="76"/>
      <c r="AD69" s="76">
        <v>8</v>
      </c>
      <c r="AE69" s="76"/>
      <c r="AF69" s="76"/>
      <c r="AG69" s="77"/>
      <c r="AH69" s="77"/>
      <c r="AI69" s="77"/>
      <c r="AJ69" s="77">
        <v>9</v>
      </c>
      <c r="AK69" s="75"/>
      <c r="AL69" s="75"/>
      <c r="AM69" s="62"/>
    </row>
    <row r="70" spans="1:40" s="60" customFormat="1" ht="15" customHeight="1" x14ac:dyDescent="0.4">
      <c r="A70" s="60" t="s">
        <v>119</v>
      </c>
      <c r="B70" s="83"/>
      <c r="C70" s="83"/>
      <c r="D70" s="83"/>
      <c r="E70" s="83"/>
      <c r="F70" s="83"/>
      <c r="G70" s="83"/>
      <c r="H70" s="67"/>
      <c r="I70" s="67"/>
      <c r="J70" s="67"/>
      <c r="K70" s="67"/>
      <c r="L70" s="67"/>
      <c r="M70" s="67"/>
      <c r="N70" s="67"/>
      <c r="O70" s="67"/>
      <c r="P70" s="67"/>
      <c r="Q70" s="67"/>
      <c r="R70" s="67"/>
      <c r="S70" s="67"/>
      <c r="T70" s="67"/>
      <c r="U70" s="67"/>
      <c r="V70" s="67"/>
      <c r="W70" s="67"/>
      <c r="X70" s="67"/>
      <c r="Y70" s="67"/>
      <c r="Z70" s="67"/>
      <c r="AA70" s="67"/>
      <c r="AB70" s="67"/>
      <c r="AC70" s="67"/>
      <c r="AD70" s="67"/>
      <c r="AE70" s="67"/>
      <c r="AF70" s="67"/>
      <c r="AG70" s="67"/>
      <c r="AH70" s="67"/>
      <c r="AI70" s="67"/>
      <c r="AJ70" s="67"/>
      <c r="AK70" s="67"/>
      <c r="AL70" s="67"/>
      <c r="AM70" s="67"/>
    </row>
    <row r="71" spans="1:40" s="60" customFormat="1" ht="15" customHeight="1" x14ac:dyDescent="0.4">
      <c r="A71" s="60" t="s">
        <v>120</v>
      </c>
      <c r="B71" s="83"/>
      <c r="C71" s="83"/>
      <c r="D71" s="83"/>
      <c r="E71" s="83"/>
      <c r="F71" s="83"/>
      <c r="G71" s="83"/>
      <c r="H71" s="67"/>
      <c r="I71" s="67"/>
      <c r="J71" s="67"/>
      <c r="K71" s="67"/>
      <c r="L71" s="67"/>
      <c r="M71" s="67"/>
      <c r="N71" s="67"/>
      <c r="O71" s="67"/>
      <c r="P71" s="67"/>
      <c r="Q71" s="67"/>
      <c r="R71" s="67"/>
      <c r="S71" s="67"/>
      <c r="T71" s="67"/>
      <c r="U71" s="67"/>
      <c r="V71" s="67"/>
      <c r="W71" s="67"/>
      <c r="X71" s="67"/>
      <c r="Y71" s="67"/>
      <c r="Z71" s="67"/>
      <c r="AA71" s="67"/>
      <c r="AB71" s="67"/>
      <c r="AC71" s="67"/>
      <c r="AD71" s="67"/>
      <c r="AE71" s="67"/>
      <c r="AF71" s="67"/>
      <c r="AG71" s="67"/>
      <c r="AH71" s="67"/>
      <c r="AI71" s="67"/>
      <c r="AJ71" s="67"/>
      <c r="AK71" s="67"/>
      <c r="AL71" s="67"/>
      <c r="AM71" s="67"/>
    </row>
    <row r="72" spans="1:40" s="60" customFormat="1" ht="15" customHeight="1" x14ac:dyDescent="0.4">
      <c r="A72" s="60" t="s">
        <v>121</v>
      </c>
      <c r="B72" s="83"/>
      <c r="C72" s="83"/>
      <c r="D72" s="83"/>
      <c r="E72" s="83"/>
      <c r="F72" s="83"/>
      <c r="G72" s="83"/>
      <c r="H72" s="67"/>
      <c r="I72" s="67"/>
      <c r="J72" s="67"/>
      <c r="K72" s="67"/>
      <c r="L72" s="67"/>
      <c r="M72" s="67"/>
      <c r="N72" s="67"/>
      <c r="O72" s="67"/>
      <c r="P72" s="67"/>
      <c r="Q72" s="67"/>
      <c r="R72" s="67"/>
      <c r="S72" s="67"/>
      <c r="T72" s="67"/>
      <c r="U72" s="67"/>
      <c r="V72" s="67"/>
      <c r="W72" s="67"/>
      <c r="X72" s="67"/>
      <c r="Y72" s="67"/>
      <c r="Z72" s="67"/>
      <c r="AA72" s="67"/>
      <c r="AB72" s="67"/>
      <c r="AC72" s="67"/>
      <c r="AD72" s="67"/>
      <c r="AE72" s="67"/>
      <c r="AF72" s="67"/>
      <c r="AG72" s="67"/>
      <c r="AH72" s="67"/>
      <c r="AI72" s="67"/>
      <c r="AJ72" s="67"/>
      <c r="AK72" s="67"/>
      <c r="AL72" s="67"/>
      <c r="AM72" s="67"/>
    </row>
    <row r="73" spans="1:40" s="60" customFormat="1" ht="15" customHeight="1" x14ac:dyDescent="0.4">
      <c r="A73" s="60" t="s">
        <v>122</v>
      </c>
      <c r="B73" s="83"/>
      <c r="C73" s="83"/>
      <c r="D73" s="83"/>
      <c r="E73" s="83"/>
      <c r="F73" s="83"/>
      <c r="G73" s="83"/>
      <c r="H73" s="67"/>
      <c r="I73" s="67"/>
      <c r="J73" s="67"/>
      <c r="K73" s="67"/>
      <c r="L73" s="67"/>
      <c r="M73" s="67"/>
      <c r="N73" s="67"/>
      <c r="O73" s="67"/>
      <c r="P73" s="67"/>
      <c r="Q73" s="67"/>
      <c r="R73" s="67"/>
      <c r="S73" s="67"/>
      <c r="T73" s="67"/>
      <c r="U73" s="67"/>
      <c r="V73" s="67"/>
      <c r="W73" s="67"/>
      <c r="X73" s="67"/>
      <c r="Y73" s="67"/>
      <c r="Z73" s="67"/>
      <c r="AA73" s="67"/>
      <c r="AB73" s="67"/>
      <c r="AC73" s="67"/>
      <c r="AD73" s="67"/>
      <c r="AE73" s="67"/>
      <c r="AF73" s="67"/>
      <c r="AG73" s="67"/>
      <c r="AH73" s="67"/>
      <c r="AI73" s="67"/>
      <c r="AJ73" s="67"/>
      <c r="AK73" s="67"/>
      <c r="AL73" s="67"/>
      <c r="AM73" s="67"/>
    </row>
    <row r="74" spans="1:40" ht="15" customHeight="1" x14ac:dyDescent="0.4">
      <c r="A74" s="60" t="s">
        <v>123</v>
      </c>
      <c r="B74" s="90"/>
      <c r="C74" s="60"/>
      <c r="D74" s="60"/>
      <c r="E74" s="60"/>
      <c r="F74" s="60"/>
      <c r="G74" s="60"/>
    </row>
    <row r="75" spans="1:40" ht="15" customHeight="1" x14ac:dyDescent="0.4">
      <c r="A75" s="60" t="s">
        <v>124</v>
      </c>
      <c r="B75" s="90"/>
      <c r="C75" s="60"/>
      <c r="D75" s="60"/>
      <c r="E75" s="60"/>
      <c r="F75" s="60"/>
      <c r="G75" s="60"/>
    </row>
    <row r="76" spans="1:40" ht="15" customHeight="1" x14ac:dyDescent="0.4">
      <c r="A76" s="60"/>
      <c r="B76" s="74" t="s">
        <v>125</v>
      </c>
      <c r="C76" s="250" t="s">
        <v>126</v>
      </c>
      <c r="D76" s="250"/>
      <c r="E76" s="250"/>
      <c r="F76" s="60"/>
      <c r="G76" s="60"/>
    </row>
    <row r="77" spans="1:40" ht="15" customHeight="1" x14ac:dyDescent="0.4">
      <c r="A77" s="60"/>
      <c r="B77" s="93" t="s">
        <v>127</v>
      </c>
      <c r="C77" s="258" t="s">
        <v>128</v>
      </c>
      <c r="D77" s="258"/>
      <c r="E77" s="258"/>
      <c r="F77" s="60"/>
      <c r="G77" s="60"/>
    </row>
    <row r="78" spans="1:40" ht="15" customHeight="1" x14ac:dyDescent="0.4">
      <c r="A78" s="60"/>
      <c r="B78" s="93" t="s">
        <v>129</v>
      </c>
      <c r="C78" s="258" t="s">
        <v>130</v>
      </c>
      <c r="D78" s="258"/>
      <c r="E78" s="258"/>
      <c r="F78" s="60"/>
      <c r="G78" s="60"/>
    </row>
    <row r="79" spans="1:40" ht="15" customHeight="1" x14ac:dyDescent="0.4">
      <c r="A79" s="60"/>
      <c r="B79" s="93" t="s">
        <v>131</v>
      </c>
      <c r="C79" s="258" t="s">
        <v>132</v>
      </c>
      <c r="D79" s="258"/>
      <c r="E79" s="258"/>
      <c r="F79" s="60"/>
      <c r="G79" s="60"/>
    </row>
    <row r="80" spans="1:40" ht="15" customHeight="1" x14ac:dyDescent="0.4">
      <c r="A80" s="60"/>
      <c r="B80" s="93" t="s">
        <v>133</v>
      </c>
      <c r="C80" s="258" t="s">
        <v>134</v>
      </c>
      <c r="D80" s="258"/>
      <c r="E80" s="258"/>
      <c r="F80" s="60"/>
      <c r="G80" s="60"/>
    </row>
    <row r="81" spans="1:7" ht="15" customHeight="1" x14ac:dyDescent="0.4">
      <c r="A81" s="60"/>
      <c r="B81" s="60" t="s">
        <v>135</v>
      </c>
      <c r="C81" s="60"/>
      <c r="D81" s="60"/>
      <c r="E81" s="60"/>
      <c r="F81" s="60"/>
      <c r="G81" s="60"/>
    </row>
    <row r="82" spans="1:7" ht="15" customHeight="1" x14ac:dyDescent="0.4">
      <c r="A82" s="60"/>
      <c r="B82" s="60" t="s">
        <v>136</v>
      </c>
      <c r="C82" s="60"/>
      <c r="D82" s="60"/>
      <c r="E82" s="60"/>
      <c r="F82" s="60"/>
      <c r="G82" s="60"/>
    </row>
    <row r="83" spans="1:7" ht="15" customHeight="1" x14ac:dyDescent="0.4">
      <c r="A83" s="60"/>
      <c r="B83" s="60" t="s">
        <v>137</v>
      </c>
      <c r="C83" s="60"/>
      <c r="D83" s="60"/>
      <c r="E83" s="60"/>
      <c r="F83" s="60"/>
      <c r="G83" s="60"/>
    </row>
    <row r="84" spans="1:7" ht="15" customHeight="1" x14ac:dyDescent="0.4">
      <c r="A84" s="60" t="s">
        <v>138</v>
      </c>
      <c r="B84" s="90"/>
      <c r="C84" s="60"/>
      <c r="D84" s="60"/>
      <c r="E84" s="60"/>
      <c r="F84" s="60"/>
      <c r="G84" s="60"/>
    </row>
    <row r="85" spans="1:7" ht="15" customHeight="1" x14ac:dyDescent="0.4">
      <c r="A85" s="60" t="s">
        <v>203</v>
      </c>
      <c r="B85" s="90"/>
      <c r="C85" s="60"/>
      <c r="D85" s="60"/>
      <c r="E85" s="60"/>
      <c r="F85" s="60"/>
      <c r="G85" s="60"/>
    </row>
    <row r="86" spans="1:7" ht="15" customHeight="1" x14ac:dyDescent="0.4">
      <c r="A86" s="60" t="s">
        <v>140</v>
      </c>
      <c r="B86" s="90"/>
      <c r="C86" s="60"/>
      <c r="D86" s="60"/>
      <c r="E86" s="60"/>
      <c r="F86" s="60"/>
      <c r="G86" s="60"/>
    </row>
    <row r="87" spans="1:7" ht="15" customHeight="1" x14ac:dyDescent="0.4">
      <c r="A87" s="60" t="s">
        <v>141</v>
      </c>
      <c r="B87" s="90"/>
      <c r="C87" s="60"/>
      <c r="D87" s="60"/>
      <c r="E87" s="60"/>
      <c r="F87" s="60"/>
      <c r="G87" s="60"/>
    </row>
    <row r="88" spans="1:7" ht="15" customHeight="1" x14ac:dyDescent="0.4">
      <c r="A88" s="60" t="s">
        <v>142</v>
      </c>
      <c r="B88" s="90"/>
      <c r="C88" s="60"/>
      <c r="D88" s="60"/>
      <c r="E88" s="60"/>
      <c r="F88" s="60"/>
      <c r="G88" s="60"/>
    </row>
    <row r="89" spans="1:7" ht="15" customHeight="1" x14ac:dyDescent="0.4">
      <c r="A89" s="60" t="s">
        <v>143</v>
      </c>
      <c r="B89" s="90"/>
      <c r="C89" s="60"/>
      <c r="D89" s="60"/>
      <c r="E89" s="60"/>
      <c r="F89" s="60"/>
      <c r="G89" s="60"/>
    </row>
    <row r="90" spans="1:7" ht="15" customHeight="1" x14ac:dyDescent="0.4">
      <c r="A90" s="60"/>
      <c r="B90" s="60" t="s">
        <v>144</v>
      </c>
      <c r="C90" s="60"/>
      <c r="D90" s="60"/>
      <c r="E90" s="60"/>
      <c r="F90" s="60"/>
      <c r="G90" s="60"/>
    </row>
    <row r="91" spans="1:7" ht="15" customHeight="1" x14ac:dyDescent="0.4">
      <c r="A91" s="60"/>
      <c r="B91" s="60" t="s">
        <v>145</v>
      </c>
      <c r="C91" s="60"/>
      <c r="D91" s="60"/>
      <c r="E91" s="60"/>
      <c r="F91" s="60"/>
      <c r="G91" s="60"/>
    </row>
    <row r="92" spans="1:7" ht="15" customHeight="1" x14ac:dyDescent="0.4">
      <c r="A92" s="60" t="s">
        <v>146</v>
      </c>
      <c r="B92" s="90"/>
      <c r="C92" s="60"/>
      <c r="D92" s="60"/>
      <c r="E92" s="60"/>
      <c r="F92" s="60"/>
      <c r="G92" s="60"/>
    </row>
    <row r="93" spans="1:7" ht="15" customHeight="1" x14ac:dyDescent="0.4">
      <c r="A93" s="60" t="s">
        <v>147</v>
      </c>
      <c r="B93" s="90"/>
      <c r="C93" s="60"/>
      <c r="D93" s="60"/>
      <c r="E93" s="60"/>
      <c r="F93" s="60"/>
      <c r="G93" s="60"/>
    </row>
    <row r="94" spans="1:7" ht="15" customHeight="1" x14ac:dyDescent="0.4">
      <c r="A94" s="60" t="s">
        <v>148</v>
      </c>
      <c r="B94" s="90"/>
      <c r="C94" s="60"/>
      <c r="D94" s="60"/>
      <c r="E94" s="60"/>
      <c r="F94" s="60"/>
      <c r="G94" s="60"/>
    </row>
    <row r="95" spans="1:7" ht="15" customHeight="1" x14ac:dyDescent="0.4">
      <c r="A95" s="60" t="s">
        <v>149</v>
      </c>
      <c r="B95" s="90"/>
      <c r="C95" s="60"/>
      <c r="D95" s="60"/>
      <c r="E95" s="60"/>
      <c r="F95" s="60"/>
      <c r="G95" s="60"/>
    </row>
    <row r="96" spans="1:7" ht="15" customHeight="1" x14ac:dyDescent="0.4">
      <c r="A96" s="60" t="s">
        <v>150</v>
      </c>
      <c r="B96" s="90"/>
      <c r="C96" s="60"/>
      <c r="D96" s="60"/>
      <c r="E96" s="60"/>
      <c r="F96" s="60"/>
      <c r="G96" s="60"/>
    </row>
    <row r="97" spans="1:7" ht="15" customHeight="1" x14ac:dyDescent="0.4">
      <c r="A97" s="60" t="s">
        <v>151</v>
      </c>
      <c r="B97" s="90"/>
      <c r="C97" s="60"/>
      <c r="D97" s="60"/>
      <c r="E97" s="60"/>
      <c r="F97" s="60"/>
      <c r="G97" s="60"/>
    </row>
    <row r="98" spans="1:7" ht="15" customHeight="1" x14ac:dyDescent="0.4">
      <c r="A98" s="60" t="s">
        <v>152</v>
      </c>
      <c r="B98" s="90"/>
      <c r="C98" s="60"/>
      <c r="D98" s="60"/>
      <c r="E98" s="60"/>
      <c r="F98" s="60"/>
      <c r="G98" s="60"/>
    </row>
    <row r="99" spans="1:7" ht="15" customHeight="1" x14ac:dyDescent="0.4">
      <c r="A99" s="60" t="s">
        <v>153</v>
      </c>
      <c r="B99" s="90"/>
      <c r="C99" s="60"/>
      <c r="D99" s="60"/>
      <c r="E99" s="60"/>
      <c r="F99" s="60"/>
      <c r="G99" s="60"/>
    </row>
  </sheetData>
  <mergeCells count="263">
    <mergeCell ref="B48:C48"/>
    <mergeCell ref="F48:H48"/>
    <mergeCell ref="I48:K48"/>
    <mergeCell ref="L48:N48"/>
    <mergeCell ref="O48:Q48"/>
    <mergeCell ref="R48:T48"/>
    <mergeCell ref="U48:W48"/>
    <mergeCell ref="X48:Z48"/>
    <mergeCell ref="AA48:AC48"/>
    <mergeCell ref="F47:H47"/>
    <mergeCell ref="I47:K47"/>
    <mergeCell ref="L47:N47"/>
    <mergeCell ref="O47:Q47"/>
    <mergeCell ref="R47:T47"/>
    <mergeCell ref="U47:W47"/>
    <mergeCell ref="X47:Z47"/>
    <mergeCell ref="AA47:AC47"/>
    <mergeCell ref="AD47:AF47"/>
    <mergeCell ref="AK1:AN1"/>
    <mergeCell ref="M2:P2"/>
    <mergeCell ref="Q2:R2"/>
    <mergeCell ref="S2:T2"/>
    <mergeCell ref="U2:V2"/>
    <mergeCell ref="AK2:AN2"/>
    <mergeCell ref="AM13:AN13"/>
    <mergeCell ref="AM14:AN14"/>
    <mergeCell ref="AM15:AN15"/>
    <mergeCell ref="A7:A10"/>
    <mergeCell ref="C7:C10"/>
    <mergeCell ref="D7:D10"/>
    <mergeCell ref="E7:E10"/>
    <mergeCell ref="F7:AJ7"/>
    <mergeCell ref="AK7:AK10"/>
    <mergeCell ref="AL7:AL10"/>
    <mergeCell ref="AM7:AN10"/>
    <mergeCell ref="F8:L8"/>
    <mergeCell ref="M8:S8"/>
    <mergeCell ref="T8:Z8"/>
    <mergeCell ref="AA8:AG8"/>
    <mergeCell ref="AH8:AJ8"/>
    <mergeCell ref="B7:B8"/>
    <mergeCell ref="B9:B10"/>
    <mergeCell ref="AM26:AN26"/>
    <mergeCell ref="AM27:AN27"/>
    <mergeCell ref="AM28:AN28"/>
    <mergeCell ref="AJ40:AK40"/>
    <mergeCell ref="R40:T40"/>
    <mergeCell ref="U40:W40"/>
    <mergeCell ref="X40:Z40"/>
    <mergeCell ref="AM16:AN16"/>
    <mergeCell ref="AK3:AN3"/>
    <mergeCell ref="AK4:AN4"/>
    <mergeCell ref="AH5:AJ5"/>
    <mergeCell ref="AM11:AN11"/>
    <mergeCell ref="AM12:AN12"/>
    <mergeCell ref="AM17:AN17"/>
    <mergeCell ref="AM18:AN18"/>
    <mergeCell ref="AM19:AN19"/>
    <mergeCell ref="AM20:AN20"/>
    <mergeCell ref="AM21:AN21"/>
    <mergeCell ref="AM22:AN22"/>
    <mergeCell ref="AM23:AN23"/>
    <mergeCell ref="AM24:AN24"/>
    <mergeCell ref="AM25:AN25"/>
    <mergeCell ref="AA40:AC40"/>
    <mergeCell ref="AD40:AF40"/>
    <mergeCell ref="AG40:AI40"/>
    <mergeCell ref="AM29:AN29"/>
    <mergeCell ref="AM30:AN30"/>
    <mergeCell ref="B37:C37"/>
    <mergeCell ref="D37:E37"/>
    <mergeCell ref="F37:K37"/>
    <mergeCell ref="L37:Q37"/>
    <mergeCell ref="R37:W37"/>
    <mergeCell ref="X35:AC35"/>
    <mergeCell ref="X36:AC36"/>
    <mergeCell ref="X37:AC37"/>
    <mergeCell ref="R36:W36"/>
    <mergeCell ref="A31:E31"/>
    <mergeCell ref="AM31:AN32"/>
    <mergeCell ref="A32:E32"/>
    <mergeCell ref="A40:C40"/>
    <mergeCell ref="F40:H40"/>
    <mergeCell ref="I40:K40"/>
    <mergeCell ref="L40:N40"/>
    <mergeCell ref="O40:Q40"/>
    <mergeCell ref="A41:C41"/>
    <mergeCell ref="F41:H41"/>
    <mergeCell ref="I41:K41"/>
    <mergeCell ref="L41:N41"/>
    <mergeCell ref="O41:Q41"/>
    <mergeCell ref="AJ41:AK41"/>
    <mergeCell ref="AL41:AL49"/>
    <mergeCell ref="AM41:AM49"/>
    <mergeCell ref="A42:C42"/>
    <mergeCell ref="F42:H42"/>
    <mergeCell ref="I42:K42"/>
    <mergeCell ref="L42:N42"/>
    <mergeCell ref="O42:Q42"/>
    <mergeCell ref="AJ42:AK42"/>
    <mergeCell ref="A43:C43"/>
    <mergeCell ref="R41:T41"/>
    <mergeCell ref="U41:W41"/>
    <mergeCell ref="X41:Z41"/>
    <mergeCell ref="AA41:AC41"/>
    <mergeCell ref="AD41:AF41"/>
    <mergeCell ref="AG41:AI41"/>
    <mergeCell ref="AD42:AF42"/>
    <mergeCell ref="AG42:AI42"/>
    <mergeCell ref="AD43:AF43"/>
    <mergeCell ref="AG43:AI43"/>
    <mergeCell ref="AJ43:AK43"/>
    <mergeCell ref="A44:C44"/>
    <mergeCell ref="F44:H44"/>
    <mergeCell ref="I44:K44"/>
    <mergeCell ref="L44:N44"/>
    <mergeCell ref="O44:Q44"/>
    <mergeCell ref="X43:Z43"/>
    <mergeCell ref="AA43:AC43"/>
    <mergeCell ref="R42:T42"/>
    <mergeCell ref="U42:W42"/>
    <mergeCell ref="X42:Z42"/>
    <mergeCell ref="AA42:AC42"/>
    <mergeCell ref="F43:H43"/>
    <mergeCell ref="I43:K43"/>
    <mergeCell ref="L43:N43"/>
    <mergeCell ref="O43:Q43"/>
    <mergeCell ref="R43:T43"/>
    <mergeCell ref="U43:W43"/>
    <mergeCell ref="A45:C45"/>
    <mergeCell ref="F45:H45"/>
    <mergeCell ref="I45:K45"/>
    <mergeCell ref="L45:N45"/>
    <mergeCell ref="O45:Q45"/>
    <mergeCell ref="A46:C46"/>
    <mergeCell ref="F46:H46"/>
    <mergeCell ref="I46:K46"/>
    <mergeCell ref="L46:N46"/>
    <mergeCell ref="O46:Q46"/>
    <mergeCell ref="A49:C49"/>
    <mergeCell ref="F49:H49"/>
    <mergeCell ref="I49:K49"/>
    <mergeCell ref="U57:Z57"/>
    <mergeCell ref="AA57:AF57"/>
    <mergeCell ref="AA54:AF54"/>
    <mergeCell ref="AD49:AF49"/>
    <mergeCell ref="U49:W49"/>
    <mergeCell ref="AA53:AF53"/>
    <mergeCell ref="U54:Z54"/>
    <mergeCell ref="C57:D57"/>
    <mergeCell ref="E57:H57"/>
    <mergeCell ref="I57:N57"/>
    <mergeCell ref="X49:Z49"/>
    <mergeCell ref="AA49:AC49"/>
    <mergeCell ref="O57:T57"/>
    <mergeCell ref="AL57:AM57"/>
    <mergeCell ref="F58:H58"/>
    <mergeCell ref="I58:K58"/>
    <mergeCell ref="L58:N58"/>
    <mergeCell ref="O58:Q58"/>
    <mergeCell ref="R58:T58"/>
    <mergeCell ref="A53:B53"/>
    <mergeCell ref="C53:D53"/>
    <mergeCell ref="E53:H53"/>
    <mergeCell ref="A54:B54"/>
    <mergeCell ref="C54:D54"/>
    <mergeCell ref="E54:H54"/>
    <mergeCell ref="AG53:AK53"/>
    <mergeCell ref="AG54:AK54"/>
    <mergeCell ref="AG57:AK57"/>
    <mergeCell ref="I54:N54"/>
    <mergeCell ref="O53:T53"/>
    <mergeCell ref="O54:T54"/>
    <mergeCell ref="U53:Z53"/>
    <mergeCell ref="I53:N53"/>
    <mergeCell ref="AG61:AK61"/>
    <mergeCell ref="AL61:AM61"/>
    <mergeCell ref="C76:E76"/>
    <mergeCell ref="C77:E77"/>
    <mergeCell ref="C78:E78"/>
    <mergeCell ref="AA61:AF61"/>
    <mergeCell ref="U60:W60"/>
    <mergeCell ref="F60:H60"/>
    <mergeCell ref="I60:K60"/>
    <mergeCell ref="AA60:AC60"/>
    <mergeCell ref="AD60:AF60"/>
    <mergeCell ref="AG60:AI60"/>
    <mergeCell ref="AJ60:AK60"/>
    <mergeCell ref="X60:Z60"/>
    <mergeCell ref="L60:N60"/>
    <mergeCell ref="O60:Q60"/>
    <mergeCell ref="R60:T60"/>
    <mergeCell ref="E63:H63"/>
    <mergeCell ref="F64:H64"/>
    <mergeCell ref="F65:H65"/>
    <mergeCell ref="F66:H66"/>
    <mergeCell ref="E67:H67"/>
    <mergeCell ref="C80:E80"/>
    <mergeCell ref="B35:C35"/>
    <mergeCell ref="D35:E35"/>
    <mergeCell ref="F35:K35"/>
    <mergeCell ref="L35:Q35"/>
    <mergeCell ref="R35:W35"/>
    <mergeCell ref="B36:C36"/>
    <mergeCell ref="D36:E36"/>
    <mergeCell ref="F36:K36"/>
    <mergeCell ref="L36:Q36"/>
    <mergeCell ref="C79:E79"/>
    <mergeCell ref="C61:D61"/>
    <mergeCell ref="E61:H61"/>
    <mergeCell ref="I61:N61"/>
    <mergeCell ref="O61:T61"/>
    <mergeCell ref="U61:Z61"/>
    <mergeCell ref="C63:D63"/>
    <mergeCell ref="C67:D67"/>
    <mergeCell ref="O59:Q59"/>
    <mergeCell ref="R59:T59"/>
    <mergeCell ref="U59:W59"/>
    <mergeCell ref="U58:W58"/>
    <mergeCell ref="X58:Z58"/>
    <mergeCell ref="X59:Z59"/>
    <mergeCell ref="F59:H59"/>
    <mergeCell ref="I59:K59"/>
    <mergeCell ref="L59:N59"/>
    <mergeCell ref="AJ59:AK59"/>
    <mergeCell ref="AD58:AF58"/>
    <mergeCell ref="AG58:AI58"/>
    <mergeCell ref="AJ58:AK58"/>
    <mergeCell ref="AA59:AC59"/>
    <mergeCell ref="AD59:AF59"/>
    <mergeCell ref="AG59:AI59"/>
    <mergeCell ref="AA58:AC58"/>
    <mergeCell ref="R45:T45"/>
    <mergeCell ref="L49:N49"/>
    <mergeCell ref="O49:Q49"/>
    <mergeCell ref="R49:T49"/>
    <mergeCell ref="R46:T46"/>
    <mergeCell ref="U46:W46"/>
    <mergeCell ref="X46:Z46"/>
    <mergeCell ref="AA46:AC46"/>
    <mergeCell ref="R44:T44"/>
    <mergeCell ref="U44:W44"/>
    <mergeCell ref="AA44:AC44"/>
    <mergeCell ref="U45:W45"/>
    <mergeCell ref="X45:Z45"/>
    <mergeCell ref="AA45:AC45"/>
    <mergeCell ref="AD45:AF45"/>
    <mergeCell ref="AG45:AI45"/>
    <mergeCell ref="X44:Z44"/>
    <mergeCell ref="AG49:AI49"/>
    <mergeCell ref="AJ49:AK49"/>
    <mergeCell ref="AD46:AF46"/>
    <mergeCell ref="AG46:AI46"/>
    <mergeCell ref="AJ46:AK46"/>
    <mergeCell ref="AJ45:AK45"/>
    <mergeCell ref="AD44:AF44"/>
    <mergeCell ref="AG44:AI44"/>
    <mergeCell ref="AJ44:AK44"/>
    <mergeCell ref="AG47:AI47"/>
    <mergeCell ref="AJ47:AK47"/>
    <mergeCell ref="AD48:AF48"/>
    <mergeCell ref="AG48:AI48"/>
    <mergeCell ref="AJ48:AK48"/>
  </mergeCells>
  <phoneticPr fontId="3"/>
  <dataValidations count="9">
    <dataValidation type="list" allowBlank="1" showInputMessage="1" showErrorMessage="1" sqref="AK3:AN3" xr:uid="{00000000-0002-0000-1400-000000000000}">
      <formula1>"４週,歴月"</formula1>
    </dataValidation>
    <dataValidation type="list" allowBlank="1" showInputMessage="1" showErrorMessage="1" sqref="AK4:AN4" xr:uid="{00000000-0002-0000-1400-000001000000}">
      <formula1>"予定,実績"</formula1>
    </dataValidation>
    <dataValidation type="whole" operator="greaterThanOrEqual" allowBlank="1" showInputMessage="1" showErrorMessage="1" sqref="AG41:AG49 I41:I49 AD41:AD49 AA41:AA49 X41:X49 U41:U49 R41:R49 O41:O49 L41:L49 D41:F49" xr:uid="{00000000-0002-0000-1400-000002000000}">
      <formula1>0</formula1>
    </dataValidation>
    <dataValidation operator="greaterThanOrEqual" allowBlank="1" showInputMessage="1" showErrorMessage="1" sqref="I50:I52 AL41:AM48 I55 L50:L52 L55 AJ41:AJ49" xr:uid="{00000000-0002-0000-1400-000003000000}"/>
    <dataValidation type="list" allowBlank="1" showInputMessage="1" showErrorMessage="1" sqref="C11:C30" xr:uid="{00000000-0002-0000-1400-000004000000}">
      <formula1>"A,B,C,D"</formula1>
    </dataValidation>
    <dataValidation type="list" allowBlank="1" showInputMessage="1" showErrorMessage="1" sqref="B38:E38 D36:E36" xr:uid="{00000000-0002-0000-1400-000005000000}">
      <formula1>"○"</formula1>
    </dataValidation>
    <dataValidation type="list" operator="greaterThanOrEqual" allowBlank="1" showInputMessage="1" showErrorMessage="1" sqref="F36:AC36 F38:W38" xr:uid="{00000000-0002-0000-1400-000006000000}">
      <formula1>"○"</formula1>
    </dataValidation>
    <dataValidation type="list" allowBlank="1" showInputMessage="1" sqref="B13:B30" xr:uid="{00000000-0002-0000-1400-000007000000}">
      <formula1>INDIRECT($AK$1)</formula1>
    </dataValidation>
    <dataValidation allowBlank="1" showInputMessage="1" sqref="B11:B12" xr:uid="{B1165005-1A70-4459-BBFA-A42CC81EDAEC}"/>
  </dataValidations>
  <printOptions horizontalCentered="1" verticalCentered="1"/>
  <pageMargins left="0.19685039370078741" right="0.19685039370078741" top="0.39370078740157483" bottom="0.19685039370078741" header="0.19685039370078741" footer="0.39370078740157483"/>
  <pageSetup paperSize="9" scale="88" fitToHeight="0" orientation="landscape" r:id="rId1"/>
  <headerFooter alignWithMargins="0">
    <oddHeader>&amp;L&amp;"ＭＳ ゴシック,標準"&amp;10（参考様式）</oddHeader>
  </headerFooter>
  <rowBreaks count="2" manualBreakCount="2">
    <brk id="33" max="39" man="1"/>
    <brk id="68" max="3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75" x14ac:dyDescent="0.4"/>
  <cols>
    <col min="1" max="1" width="26.375" customWidth="1"/>
    <col min="2" max="2" width="9" customWidth="1"/>
    <col min="3" max="3" width="22" customWidth="1"/>
  </cols>
  <sheetData>
    <row r="1" spans="1:12" x14ac:dyDescent="0.4">
      <c r="A1" t="s">
        <v>93</v>
      </c>
      <c r="B1" t="s">
        <v>264</v>
      </c>
      <c r="C1" t="s">
        <v>265</v>
      </c>
      <c r="D1" t="s">
        <v>266</v>
      </c>
      <c r="E1" t="s">
        <v>267</v>
      </c>
      <c r="F1" t="s">
        <v>268</v>
      </c>
      <c r="G1" t="s">
        <v>269</v>
      </c>
      <c r="H1" t="s">
        <v>270</v>
      </c>
      <c r="I1" t="s">
        <v>271</v>
      </c>
      <c r="J1" t="s">
        <v>272</v>
      </c>
      <c r="K1" t="s">
        <v>273</v>
      </c>
    </row>
    <row r="2" spans="1:12" x14ac:dyDescent="0.4">
      <c r="A2" t="s">
        <v>274</v>
      </c>
      <c r="B2" t="s">
        <v>156</v>
      </c>
      <c r="C2" t="s">
        <v>157</v>
      </c>
      <c r="D2" t="s">
        <v>158</v>
      </c>
    </row>
    <row r="3" spans="1:12" x14ac:dyDescent="0.4">
      <c r="A3" t="s">
        <v>169</v>
      </c>
      <c r="B3" t="s">
        <v>156</v>
      </c>
      <c r="C3" t="s">
        <v>157</v>
      </c>
      <c r="D3" t="s">
        <v>158</v>
      </c>
    </row>
    <row r="4" spans="1:12" x14ac:dyDescent="0.4">
      <c r="A4" t="s">
        <v>170</v>
      </c>
      <c r="B4" t="s">
        <v>156</v>
      </c>
      <c r="C4" t="s">
        <v>157</v>
      </c>
      <c r="D4" t="s">
        <v>158</v>
      </c>
    </row>
    <row r="5" spans="1:12" x14ac:dyDescent="0.4">
      <c r="A5" t="s">
        <v>171</v>
      </c>
      <c r="B5" t="s">
        <v>156</v>
      </c>
      <c r="C5" t="s">
        <v>157</v>
      </c>
      <c r="D5" t="s">
        <v>158</v>
      </c>
    </row>
    <row r="6" spans="1:12" x14ac:dyDescent="0.4">
      <c r="A6" s="108" t="s">
        <v>172</v>
      </c>
      <c r="B6" s="108" t="s">
        <v>156</v>
      </c>
      <c r="C6" s="108" t="s">
        <v>173</v>
      </c>
      <c r="D6" s="108" t="s">
        <v>174</v>
      </c>
      <c r="E6" s="108" t="s">
        <v>175</v>
      </c>
      <c r="F6" s="108" t="s">
        <v>181</v>
      </c>
      <c r="G6" s="108"/>
      <c r="H6" s="108"/>
      <c r="I6" s="108"/>
      <c r="J6" s="108"/>
    </row>
    <row r="7" spans="1:12" x14ac:dyDescent="0.4">
      <c r="A7" s="108" t="s">
        <v>183</v>
      </c>
      <c r="B7" s="108" t="s">
        <v>156</v>
      </c>
      <c r="C7" s="108" t="s">
        <v>173</v>
      </c>
      <c r="D7" s="108" t="s">
        <v>174</v>
      </c>
      <c r="E7" s="108" t="s">
        <v>175</v>
      </c>
      <c r="F7" s="108" t="s">
        <v>197</v>
      </c>
      <c r="G7" s="108" t="s">
        <v>275</v>
      </c>
      <c r="H7" s="108" t="s">
        <v>276</v>
      </c>
      <c r="I7" s="108" t="s">
        <v>181</v>
      </c>
      <c r="J7" s="108"/>
    </row>
    <row r="8" spans="1:12" x14ac:dyDescent="0.4">
      <c r="A8" s="108" t="s">
        <v>277</v>
      </c>
      <c r="B8" s="108" t="s">
        <v>156</v>
      </c>
      <c r="C8" s="108" t="s">
        <v>181</v>
      </c>
      <c r="D8" s="108"/>
      <c r="E8" s="108"/>
      <c r="F8" s="108"/>
      <c r="G8" s="108"/>
      <c r="H8" s="108"/>
      <c r="I8" s="108"/>
      <c r="J8" s="108"/>
    </row>
    <row r="9" spans="1:12" x14ac:dyDescent="0.4">
      <c r="A9" s="108" t="s">
        <v>278</v>
      </c>
      <c r="B9" s="108" t="s">
        <v>156</v>
      </c>
      <c r="C9" s="108" t="s">
        <v>181</v>
      </c>
      <c r="D9" s="108"/>
      <c r="E9" s="108"/>
      <c r="F9" s="108"/>
      <c r="G9" s="108"/>
      <c r="H9" s="108"/>
      <c r="I9" s="108"/>
      <c r="J9" s="108"/>
    </row>
    <row r="10" spans="1:12" x14ac:dyDescent="0.4">
      <c r="A10" s="108" t="s">
        <v>279</v>
      </c>
      <c r="B10" s="108" t="s">
        <v>156</v>
      </c>
      <c r="C10" s="108" t="s">
        <v>181</v>
      </c>
      <c r="D10" s="108"/>
      <c r="E10" s="108"/>
      <c r="F10" s="108"/>
      <c r="G10" s="108"/>
      <c r="H10" s="108"/>
      <c r="I10" s="108"/>
      <c r="J10" s="108"/>
    </row>
    <row r="11" spans="1:12" x14ac:dyDescent="0.4">
      <c r="A11" s="108" t="s">
        <v>280</v>
      </c>
      <c r="B11" s="108" t="s">
        <v>156</v>
      </c>
      <c r="C11" s="108" t="s">
        <v>157</v>
      </c>
      <c r="D11" s="108" t="s">
        <v>158</v>
      </c>
      <c r="E11" s="108"/>
      <c r="F11" s="108"/>
      <c r="G11" s="108"/>
      <c r="H11" s="108"/>
      <c r="I11" s="108"/>
      <c r="J11" s="108"/>
    </row>
    <row r="12" spans="1:12" x14ac:dyDescent="0.4">
      <c r="A12" s="108" t="s">
        <v>223</v>
      </c>
      <c r="B12" s="108" t="s">
        <v>156</v>
      </c>
      <c r="C12" s="108" t="s">
        <v>173</v>
      </c>
      <c r="D12" s="108" t="s">
        <v>224</v>
      </c>
      <c r="E12" s="108" t="s">
        <v>181</v>
      </c>
      <c r="F12" s="108"/>
      <c r="G12" s="108"/>
      <c r="H12" s="108"/>
      <c r="I12" s="108"/>
      <c r="J12" s="108"/>
    </row>
    <row r="13" spans="1:12" x14ac:dyDescent="0.4">
      <c r="A13" s="108" t="s">
        <v>226</v>
      </c>
      <c r="B13" s="108" t="s">
        <v>156</v>
      </c>
      <c r="C13" s="108" t="s">
        <v>173</v>
      </c>
      <c r="D13" s="108" t="s">
        <v>224</v>
      </c>
      <c r="E13" s="108"/>
      <c r="F13" s="108"/>
      <c r="G13" s="108"/>
      <c r="H13" s="108"/>
      <c r="I13" s="108"/>
      <c r="J13" s="108"/>
    </row>
    <row r="14" spans="1:12" x14ac:dyDescent="0.4">
      <c r="A14" s="108" t="s">
        <v>227</v>
      </c>
      <c r="B14" s="108" t="s">
        <v>156</v>
      </c>
      <c r="C14" s="108" t="s">
        <v>173</v>
      </c>
      <c r="D14" s="108" t="s">
        <v>224</v>
      </c>
      <c r="E14" s="108" t="s">
        <v>181</v>
      </c>
      <c r="F14" s="108" t="s">
        <v>281</v>
      </c>
      <c r="G14" s="108"/>
      <c r="H14" s="108"/>
      <c r="I14" s="108"/>
      <c r="J14" s="108"/>
    </row>
    <row r="15" spans="1:12" x14ac:dyDescent="0.4">
      <c r="A15" s="108" t="s">
        <v>228</v>
      </c>
      <c r="B15" s="108" t="s">
        <v>156</v>
      </c>
      <c r="C15" s="108" t="s">
        <v>173</v>
      </c>
      <c r="D15" s="108" t="s">
        <v>174</v>
      </c>
      <c r="E15" s="108" t="s">
        <v>175</v>
      </c>
      <c r="F15" s="108" t="s">
        <v>197</v>
      </c>
      <c r="G15" s="108" t="s">
        <v>275</v>
      </c>
      <c r="H15" s="108" t="s">
        <v>276</v>
      </c>
      <c r="I15" s="108" t="s">
        <v>282</v>
      </c>
      <c r="J15" s="108" t="s">
        <v>283</v>
      </c>
      <c r="K15" t="s">
        <v>181</v>
      </c>
      <c r="L15" s="108"/>
    </row>
    <row r="16" spans="1:12" x14ac:dyDescent="0.4">
      <c r="A16" s="108" t="s">
        <v>196</v>
      </c>
      <c r="B16" s="108" t="s">
        <v>156</v>
      </c>
      <c r="C16" s="108" t="s">
        <v>173</v>
      </c>
      <c r="D16" s="108" t="s">
        <v>175</v>
      </c>
      <c r="E16" s="108" t="s">
        <v>197</v>
      </c>
      <c r="F16" s="108" t="s">
        <v>275</v>
      </c>
      <c r="G16" s="108" t="s">
        <v>276</v>
      </c>
      <c r="H16" s="108" t="s">
        <v>181</v>
      </c>
      <c r="I16" s="108"/>
      <c r="J16" s="108"/>
    </row>
    <row r="17" spans="1:11" x14ac:dyDescent="0.4">
      <c r="A17" s="108" t="s">
        <v>199</v>
      </c>
      <c r="B17" s="108" t="s">
        <v>156</v>
      </c>
      <c r="C17" s="108" t="s">
        <v>173</v>
      </c>
      <c r="D17" s="108" t="s">
        <v>200</v>
      </c>
      <c r="E17" s="108" t="s">
        <v>181</v>
      </c>
      <c r="F17" s="108"/>
      <c r="G17" s="108"/>
      <c r="H17" s="108"/>
      <c r="I17" s="108"/>
      <c r="J17" s="108"/>
    </row>
    <row r="18" spans="1:11" x14ac:dyDescent="0.4">
      <c r="A18" s="108" t="s">
        <v>284</v>
      </c>
      <c r="B18" s="108" t="s">
        <v>156</v>
      </c>
      <c r="C18" s="108" t="s">
        <v>205</v>
      </c>
      <c r="D18" s="108"/>
      <c r="E18" s="108"/>
      <c r="F18" s="108"/>
      <c r="G18" s="108"/>
      <c r="H18" s="108"/>
      <c r="I18" s="108"/>
      <c r="J18" s="108"/>
    </row>
    <row r="19" spans="1:11" x14ac:dyDescent="0.4">
      <c r="A19" s="108" t="s">
        <v>206</v>
      </c>
      <c r="B19" s="108" t="s">
        <v>156</v>
      </c>
      <c r="C19" s="108" t="s">
        <v>173</v>
      </c>
      <c r="D19" s="108" t="s">
        <v>209</v>
      </c>
      <c r="E19" s="108" t="s">
        <v>210</v>
      </c>
      <c r="F19" s="108" t="s">
        <v>216</v>
      </c>
      <c r="G19" s="108"/>
      <c r="H19" s="108"/>
      <c r="I19" s="108"/>
      <c r="J19" s="108"/>
    </row>
    <row r="20" spans="1:11" x14ac:dyDescent="0.4">
      <c r="A20" s="108" t="s">
        <v>214</v>
      </c>
      <c r="B20" s="108" t="s">
        <v>156</v>
      </c>
      <c r="C20" s="108" t="s">
        <v>173</v>
      </c>
      <c r="D20" s="108" t="s">
        <v>210</v>
      </c>
      <c r="E20" s="108" t="s">
        <v>216</v>
      </c>
      <c r="F20" s="108"/>
      <c r="G20" s="108"/>
      <c r="H20" s="108"/>
      <c r="I20" s="108"/>
      <c r="J20" s="108"/>
    </row>
    <row r="21" spans="1:11" x14ac:dyDescent="0.4">
      <c r="A21" s="108" t="s">
        <v>217</v>
      </c>
      <c r="B21" s="108" t="s">
        <v>156</v>
      </c>
      <c r="C21" s="108" t="s">
        <v>173</v>
      </c>
      <c r="D21" s="108" t="s">
        <v>210</v>
      </c>
      <c r="E21" s="108" t="s">
        <v>216</v>
      </c>
      <c r="F21" s="108"/>
      <c r="G21" s="108"/>
      <c r="H21" s="108"/>
      <c r="I21" s="108"/>
      <c r="J21" s="108"/>
    </row>
    <row r="22" spans="1:11" x14ac:dyDescent="0.4">
      <c r="A22" s="108" t="s">
        <v>246</v>
      </c>
      <c r="B22" s="108" t="s">
        <v>156</v>
      </c>
      <c r="C22" s="108" t="s">
        <v>158</v>
      </c>
      <c r="D22" s="108"/>
      <c r="E22" s="108"/>
      <c r="F22" s="108"/>
      <c r="G22" s="108"/>
      <c r="H22" s="108"/>
      <c r="I22" s="108"/>
      <c r="J22" s="108"/>
    </row>
    <row r="23" spans="1:11" x14ac:dyDescent="0.4">
      <c r="A23" s="108" t="s">
        <v>218</v>
      </c>
      <c r="B23" s="108" t="s">
        <v>156</v>
      </c>
      <c r="C23" s="108" t="s">
        <v>173</v>
      </c>
      <c r="D23" s="108" t="s">
        <v>219</v>
      </c>
      <c r="E23" s="108"/>
      <c r="F23" s="108"/>
      <c r="G23" s="108"/>
      <c r="H23" s="108"/>
      <c r="I23" s="108"/>
      <c r="J23" s="108"/>
    </row>
    <row r="24" spans="1:11" x14ac:dyDescent="0.4">
      <c r="A24" s="108" t="s">
        <v>221</v>
      </c>
      <c r="B24" s="108" t="s">
        <v>156</v>
      </c>
      <c r="C24" s="108" t="s">
        <v>173</v>
      </c>
      <c r="D24" s="108" t="s">
        <v>222</v>
      </c>
      <c r="E24" s="108"/>
      <c r="F24" s="108"/>
      <c r="G24" s="108"/>
      <c r="H24" s="108"/>
      <c r="I24" s="108"/>
      <c r="J24" s="108"/>
    </row>
    <row r="25" spans="1:11" x14ac:dyDescent="0.4">
      <c r="A25" s="108" t="s">
        <v>247</v>
      </c>
      <c r="B25" s="108" t="s">
        <v>156</v>
      </c>
      <c r="C25" s="108" t="s">
        <v>248</v>
      </c>
      <c r="D25" s="108" t="s">
        <v>249</v>
      </c>
      <c r="E25" s="108"/>
      <c r="F25" s="108"/>
      <c r="G25" s="108"/>
      <c r="H25" s="108"/>
      <c r="I25" s="108"/>
      <c r="J25" s="108"/>
    </row>
    <row r="26" spans="1:11" x14ac:dyDescent="0.4">
      <c r="A26" s="108" t="s">
        <v>250</v>
      </c>
      <c r="B26" s="108" t="s">
        <v>156</v>
      </c>
      <c r="C26" s="108" t="s">
        <v>258</v>
      </c>
      <c r="D26" s="108" t="s">
        <v>251</v>
      </c>
      <c r="E26" s="108" t="s">
        <v>252</v>
      </c>
      <c r="F26" s="108" t="s">
        <v>285</v>
      </c>
      <c r="G26" s="108" t="s">
        <v>175</v>
      </c>
      <c r="H26" s="108" t="s">
        <v>253</v>
      </c>
      <c r="I26" s="108"/>
      <c r="J26" s="108"/>
    </row>
    <row r="27" spans="1:11" x14ac:dyDescent="0.4">
      <c r="A27" s="108" t="s">
        <v>254</v>
      </c>
      <c r="B27" s="108" t="s">
        <v>156</v>
      </c>
      <c r="C27" s="108" t="s">
        <v>258</v>
      </c>
      <c r="D27" s="108" t="s">
        <v>255</v>
      </c>
      <c r="E27" s="108" t="s">
        <v>175</v>
      </c>
      <c r="F27" s="108" t="s">
        <v>251</v>
      </c>
      <c r="G27" s="108" t="s">
        <v>252</v>
      </c>
      <c r="H27" s="108" t="s">
        <v>285</v>
      </c>
      <c r="I27" s="108" t="s">
        <v>253</v>
      </c>
      <c r="J27" s="108"/>
    </row>
    <row r="28" spans="1:11" x14ac:dyDescent="0.4">
      <c r="A28" s="108" t="s">
        <v>256</v>
      </c>
      <c r="B28" s="108" t="s">
        <v>156</v>
      </c>
      <c r="C28" s="108" t="s">
        <v>258</v>
      </c>
      <c r="D28" s="108" t="s">
        <v>255</v>
      </c>
      <c r="E28" s="108" t="s">
        <v>251</v>
      </c>
      <c r="F28" s="108" t="s">
        <v>252</v>
      </c>
      <c r="G28" s="108" t="s">
        <v>286</v>
      </c>
      <c r="H28" s="108" t="s">
        <v>287</v>
      </c>
      <c r="I28" s="108" t="s">
        <v>285</v>
      </c>
      <c r="J28" s="108" t="s">
        <v>175</v>
      </c>
      <c r="K28" s="108" t="s">
        <v>253</v>
      </c>
    </row>
    <row r="29" spans="1:11" x14ac:dyDescent="0.4">
      <c r="A29" s="108" t="s">
        <v>260</v>
      </c>
      <c r="B29" s="108" t="s">
        <v>156</v>
      </c>
      <c r="C29" s="108" t="s">
        <v>258</v>
      </c>
      <c r="D29" s="108" t="s">
        <v>259</v>
      </c>
      <c r="E29" s="108"/>
      <c r="F29" s="108"/>
      <c r="G29" s="108"/>
      <c r="H29" s="108"/>
      <c r="I29" s="108"/>
      <c r="J29" s="108"/>
      <c r="K29" s="108"/>
    </row>
    <row r="30" spans="1:11" x14ac:dyDescent="0.4">
      <c r="A30" s="108" t="s">
        <v>257</v>
      </c>
      <c r="B30" s="108" t="s">
        <v>156</v>
      </c>
      <c r="C30" s="108" t="s">
        <v>258</v>
      </c>
      <c r="D30" s="108" t="s">
        <v>259</v>
      </c>
      <c r="E30" s="108"/>
      <c r="F30" s="108"/>
      <c r="G30" s="108"/>
      <c r="H30" s="108"/>
      <c r="I30" s="108"/>
      <c r="J30" s="108"/>
      <c r="K30" s="108"/>
    </row>
    <row r="31" spans="1:11" x14ac:dyDescent="0.4">
      <c r="A31" s="108" t="s">
        <v>261</v>
      </c>
      <c r="B31" s="108" t="s">
        <v>156</v>
      </c>
      <c r="C31" s="108" t="s">
        <v>258</v>
      </c>
      <c r="D31" s="108" t="s">
        <v>174</v>
      </c>
      <c r="E31" s="108" t="s">
        <v>175</v>
      </c>
      <c r="F31" s="108" t="s">
        <v>251</v>
      </c>
      <c r="G31" s="108" t="s">
        <v>252</v>
      </c>
      <c r="H31" s="108" t="s">
        <v>286</v>
      </c>
      <c r="I31" s="108" t="s">
        <v>287</v>
      </c>
      <c r="J31" s="108" t="s">
        <v>262</v>
      </c>
      <c r="K31" s="108"/>
    </row>
    <row r="32" spans="1:11" x14ac:dyDescent="0.4">
      <c r="A32" s="108" t="s">
        <v>263</v>
      </c>
      <c r="B32" s="108" t="s">
        <v>258</v>
      </c>
      <c r="C32" s="108" t="s">
        <v>174</v>
      </c>
      <c r="D32" s="108" t="s">
        <v>175</v>
      </c>
      <c r="E32" s="108" t="s">
        <v>251</v>
      </c>
      <c r="F32" s="108" t="s">
        <v>252</v>
      </c>
      <c r="G32" s="108" t="s">
        <v>262</v>
      </c>
      <c r="H32" s="108" t="s">
        <v>288</v>
      </c>
      <c r="I32" s="108" t="s">
        <v>289</v>
      </c>
      <c r="J32" s="108"/>
    </row>
  </sheetData>
  <phoneticPr fontId="3"/>
  <pageMargins left="0.7" right="0.7" top="0.75" bottom="0.75" header="0.3" footer="0.3"/>
  <pageSetup paperSize="9" orientation="portrait"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1:AQ81"/>
  <sheetViews>
    <sheetView showGridLines="0" tabSelected="1" view="pageBreakPreview" zoomScaleNormal="100" zoomScaleSheetLayoutView="100" workbookViewId="0">
      <selection activeCell="M2" sqref="M2:P2"/>
    </sheetView>
  </sheetViews>
  <sheetFormatPr defaultColWidth="8.25" defaultRowHeight="21" customHeight="1" x14ac:dyDescent="0.4"/>
  <cols>
    <col min="1" max="1" width="2.625" style="59" customWidth="1"/>
    <col min="2" max="2" width="1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x14ac:dyDescent="0.4">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284" t="s">
        <v>172</v>
      </c>
      <c r="AL1" s="284"/>
      <c r="AM1" s="284"/>
      <c r="AN1" s="284"/>
    </row>
    <row r="2" spans="1:40" ht="18" customHeight="1" x14ac:dyDescent="0.4">
      <c r="A2" s="62"/>
      <c r="B2" s="63"/>
      <c r="C2" s="63"/>
      <c r="D2" s="63"/>
      <c r="E2" s="63"/>
      <c r="F2" s="63"/>
      <c r="G2" s="63"/>
      <c r="H2" s="63"/>
      <c r="I2" s="63"/>
      <c r="J2" s="63"/>
      <c r="K2" s="63"/>
      <c r="L2" s="63"/>
      <c r="M2" s="285">
        <v>2024</v>
      </c>
      <c r="N2" s="285"/>
      <c r="O2" s="285"/>
      <c r="P2" s="285"/>
      <c r="Q2" s="286" t="s">
        <v>94</v>
      </c>
      <c r="R2" s="286"/>
      <c r="S2" s="285">
        <v>5</v>
      </c>
      <c r="T2" s="285"/>
      <c r="U2" s="286" t="s">
        <v>95</v>
      </c>
      <c r="V2" s="286"/>
      <c r="W2" s="63"/>
      <c r="X2" s="63"/>
      <c r="Y2" s="63"/>
      <c r="Z2" s="62"/>
      <c r="AA2" s="62"/>
      <c r="AC2" s="79"/>
      <c r="AD2" s="63"/>
      <c r="AE2" s="63"/>
      <c r="AF2" s="63"/>
      <c r="AG2" s="63"/>
      <c r="AH2" s="63"/>
      <c r="AI2" s="79" t="s">
        <v>96</v>
      </c>
      <c r="AJ2" s="79"/>
      <c r="AK2" s="287"/>
      <c r="AL2" s="287"/>
      <c r="AM2" s="287"/>
      <c r="AN2" s="287"/>
    </row>
    <row r="3" spans="1:40" ht="18" customHeight="1" x14ac:dyDescent="0.4">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272" t="s">
        <v>154</v>
      </c>
      <c r="AL3" s="272"/>
      <c r="AM3" s="272"/>
      <c r="AN3" s="272"/>
    </row>
    <row r="4" spans="1:40" ht="18" customHeight="1" x14ac:dyDescent="0.4">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272"/>
      <c r="AL4" s="272"/>
      <c r="AM4" s="272"/>
      <c r="AN4" s="272"/>
    </row>
    <row r="5" spans="1:40" ht="18" customHeight="1" x14ac:dyDescent="0.4">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99</v>
      </c>
      <c r="AH5" s="273">
        <v>100</v>
      </c>
      <c r="AI5" s="273"/>
      <c r="AJ5" s="273"/>
      <c r="AK5" s="85" t="s">
        <v>100</v>
      </c>
      <c r="AL5" s="95"/>
      <c r="AM5" s="85" t="s">
        <v>101</v>
      </c>
      <c r="AN5" s="62"/>
    </row>
    <row r="6" spans="1:40" ht="9.9499999999999993" customHeight="1" x14ac:dyDescent="0.4">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0" ht="15" customHeight="1" x14ac:dyDescent="0.4">
      <c r="A7" s="270" t="s">
        <v>102</v>
      </c>
      <c r="B7" s="280" t="s">
        <v>103</v>
      </c>
      <c r="C7" s="274" t="s">
        <v>104</v>
      </c>
      <c r="D7" s="250" t="s">
        <v>105</v>
      </c>
      <c r="E7" s="268" t="s">
        <v>106</v>
      </c>
      <c r="F7" s="277" t="s">
        <v>107</v>
      </c>
      <c r="G7" s="277"/>
      <c r="H7" s="277"/>
      <c r="I7" s="277"/>
      <c r="J7" s="277"/>
      <c r="K7" s="277"/>
      <c r="L7" s="277"/>
      <c r="M7" s="277"/>
      <c r="N7" s="277"/>
      <c r="O7" s="277"/>
      <c r="P7" s="277"/>
      <c r="Q7" s="277"/>
      <c r="R7" s="277"/>
      <c r="S7" s="277"/>
      <c r="T7" s="277"/>
      <c r="U7" s="277"/>
      <c r="V7" s="277"/>
      <c r="W7" s="277"/>
      <c r="X7" s="277"/>
      <c r="Y7" s="277"/>
      <c r="Z7" s="277"/>
      <c r="AA7" s="277"/>
      <c r="AB7" s="277"/>
      <c r="AC7" s="277"/>
      <c r="AD7" s="277"/>
      <c r="AE7" s="277"/>
      <c r="AF7" s="277"/>
      <c r="AG7" s="277"/>
      <c r="AH7" s="277"/>
      <c r="AI7" s="277"/>
      <c r="AJ7" s="277"/>
      <c r="AK7" s="278" t="s">
        <v>108</v>
      </c>
      <c r="AL7" s="251" t="s">
        <v>109</v>
      </c>
      <c r="AM7" s="279" t="s">
        <v>110</v>
      </c>
      <c r="AN7" s="279"/>
    </row>
    <row r="8" spans="1:40" ht="15" customHeight="1" x14ac:dyDescent="0.4">
      <c r="A8" s="270"/>
      <c r="B8" s="281"/>
      <c r="C8" s="275"/>
      <c r="D8" s="250"/>
      <c r="E8" s="268"/>
      <c r="F8" s="250" t="s">
        <v>111</v>
      </c>
      <c r="G8" s="250"/>
      <c r="H8" s="250"/>
      <c r="I8" s="250"/>
      <c r="J8" s="250"/>
      <c r="K8" s="250"/>
      <c r="L8" s="250"/>
      <c r="M8" s="250" t="s">
        <v>112</v>
      </c>
      <c r="N8" s="250"/>
      <c r="O8" s="250"/>
      <c r="P8" s="250"/>
      <c r="Q8" s="250"/>
      <c r="R8" s="250"/>
      <c r="S8" s="250"/>
      <c r="T8" s="250" t="s">
        <v>113</v>
      </c>
      <c r="U8" s="250"/>
      <c r="V8" s="250"/>
      <c r="W8" s="250"/>
      <c r="X8" s="250"/>
      <c r="Y8" s="250"/>
      <c r="Z8" s="250"/>
      <c r="AA8" s="250" t="s">
        <v>114</v>
      </c>
      <c r="AB8" s="250"/>
      <c r="AC8" s="250"/>
      <c r="AD8" s="250"/>
      <c r="AE8" s="250"/>
      <c r="AF8" s="250"/>
      <c r="AG8" s="250"/>
      <c r="AH8" s="250" t="s">
        <v>115</v>
      </c>
      <c r="AI8" s="250"/>
      <c r="AJ8" s="250"/>
      <c r="AK8" s="278"/>
      <c r="AL8" s="251"/>
      <c r="AM8" s="279"/>
      <c r="AN8" s="279"/>
    </row>
    <row r="9" spans="1:40" ht="15" customHeight="1" x14ac:dyDescent="0.4">
      <c r="A9" s="270"/>
      <c r="B9" s="282" t="s">
        <v>155</v>
      </c>
      <c r="C9" s="275"/>
      <c r="D9" s="250"/>
      <c r="E9" s="268"/>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78"/>
      <c r="AL9" s="251"/>
      <c r="AM9" s="279"/>
      <c r="AN9" s="279"/>
    </row>
    <row r="10" spans="1:40" ht="15" customHeight="1" x14ac:dyDescent="0.4">
      <c r="A10" s="270"/>
      <c r="B10" s="283"/>
      <c r="C10" s="276"/>
      <c r="D10" s="250"/>
      <c r="E10" s="268"/>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78"/>
      <c r="AL10" s="251"/>
      <c r="AM10" s="279"/>
      <c r="AN10" s="279"/>
    </row>
    <row r="11" spans="1:40" ht="18" customHeight="1" x14ac:dyDescent="0.4">
      <c r="A11" s="73">
        <v>1</v>
      </c>
      <c r="B11" s="99" t="s">
        <v>156</v>
      </c>
      <c r="C11" s="81" t="s">
        <v>127</v>
      </c>
      <c r="D11" s="100"/>
      <c r="E11" s="101" t="s">
        <v>127</v>
      </c>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9">
        <f>+SUM(F11:AJ11)</f>
        <v>0</v>
      </c>
      <c r="AL11" s="70">
        <f>IF($AK$3="４週",AK11/4,AK11/(DAY(EOMONTH($F$9,0))/7))</f>
        <v>0</v>
      </c>
      <c r="AM11" s="265"/>
      <c r="AN11" s="265"/>
    </row>
    <row r="12" spans="1:40" ht="18" customHeight="1" x14ac:dyDescent="0.4">
      <c r="A12" s="73">
        <v>2</v>
      </c>
      <c r="B12" s="99" t="s">
        <v>173</v>
      </c>
      <c r="C12" s="81" t="s">
        <v>129</v>
      </c>
      <c r="D12" s="100"/>
      <c r="E12" s="101" t="s">
        <v>129</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 t="shared" ref="AK12:AK31" si="0">+SUM(F12:AJ12)</f>
        <v>0</v>
      </c>
      <c r="AL12" s="70">
        <f t="shared" ref="AL12:AL30" si="1">IF($AK$3="４週",AK12/4,AK12/(DAY(EOMONTH($F$9,0))/7))</f>
        <v>0</v>
      </c>
      <c r="AM12" s="265"/>
      <c r="AN12" s="265"/>
    </row>
    <row r="13" spans="1:40" ht="18" customHeight="1" x14ac:dyDescent="0.4">
      <c r="A13" s="73">
        <v>3</v>
      </c>
      <c r="B13" s="99" t="s">
        <v>174</v>
      </c>
      <c r="C13" s="81" t="s">
        <v>131</v>
      </c>
      <c r="D13" s="100"/>
      <c r="E13" s="101" t="s">
        <v>131</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si="0"/>
        <v>0</v>
      </c>
      <c r="AL13" s="70">
        <f t="shared" si="1"/>
        <v>0</v>
      </c>
      <c r="AM13" s="265"/>
      <c r="AN13" s="265"/>
    </row>
    <row r="14" spans="1:40" ht="18" customHeight="1" x14ac:dyDescent="0.4">
      <c r="A14" s="73">
        <v>4</v>
      </c>
      <c r="B14" s="99" t="s">
        <v>175</v>
      </c>
      <c r="C14" s="81" t="s">
        <v>133</v>
      </c>
      <c r="D14" s="100"/>
      <c r="E14" s="101" t="s">
        <v>133</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0"/>
        <v>0</v>
      </c>
      <c r="AL14" s="70">
        <f t="shared" si="1"/>
        <v>0</v>
      </c>
      <c r="AM14" s="265"/>
      <c r="AN14" s="265"/>
    </row>
    <row r="15" spans="1:40" ht="18" customHeight="1" x14ac:dyDescent="0.4">
      <c r="A15" s="73">
        <v>5</v>
      </c>
      <c r="B15" s="99"/>
      <c r="C15" s="81"/>
      <c r="D15" s="100"/>
      <c r="E15" s="101"/>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0"/>
        <v>0</v>
      </c>
      <c r="AL15" s="70">
        <f t="shared" si="1"/>
        <v>0</v>
      </c>
      <c r="AM15" s="265"/>
      <c r="AN15" s="265"/>
    </row>
    <row r="16" spans="1:40" ht="18" customHeight="1" x14ac:dyDescent="0.4">
      <c r="A16" s="73">
        <v>6</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0"/>
        <v>0</v>
      </c>
      <c r="AL16" s="70">
        <f t="shared" si="1"/>
        <v>0</v>
      </c>
      <c r="AM16" s="265"/>
      <c r="AN16" s="265"/>
    </row>
    <row r="17" spans="1:40" ht="18" customHeight="1" x14ac:dyDescent="0.4">
      <c r="A17" s="73">
        <v>7</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0"/>
        <v>0</v>
      </c>
      <c r="AL17" s="70">
        <f t="shared" si="1"/>
        <v>0</v>
      </c>
      <c r="AM17" s="265"/>
      <c r="AN17" s="265"/>
    </row>
    <row r="18" spans="1:40" ht="18" customHeight="1" x14ac:dyDescent="0.4">
      <c r="A18" s="73">
        <v>8</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0"/>
        <v>0</v>
      </c>
      <c r="AL18" s="70">
        <f t="shared" si="1"/>
        <v>0</v>
      </c>
      <c r="AM18" s="265"/>
      <c r="AN18" s="265"/>
    </row>
    <row r="19" spans="1:40" ht="18" customHeight="1" x14ac:dyDescent="0.4">
      <c r="A19" s="73">
        <v>9</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0"/>
        <v>0</v>
      </c>
      <c r="AL19" s="70">
        <f t="shared" si="1"/>
        <v>0</v>
      </c>
      <c r="AM19" s="265"/>
      <c r="AN19" s="265"/>
    </row>
    <row r="20" spans="1:40" ht="18" customHeight="1" x14ac:dyDescent="0.4">
      <c r="A20" s="73">
        <v>10</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0"/>
        <v>0</v>
      </c>
      <c r="AL20" s="70">
        <f t="shared" si="1"/>
        <v>0</v>
      </c>
      <c r="AM20" s="265"/>
      <c r="AN20" s="265"/>
    </row>
    <row r="21" spans="1:40" ht="18" customHeight="1" x14ac:dyDescent="0.4">
      <c r="A21" s="73">
        <v>11</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0"/>
        <v>0</v>
      </c>
      <c r="AL21" s="70">
        <f t="shared" si="1"/>
        <v>0</v>
      </c>
      <c r="AM21" s="265"/>
      <c r="AN21" s="265"/>
    </row>
    <row r="22" spans="1:40" ht="18" customHeight="1" x14ac:dyDescent="0.4">
      <c r="A22" s="73">
        <v>12</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0"/>
        <v>0</v>
      </c>
      <c r="AL22" s="70">
        <f t="shared" si="1"/>
        <v>0</v>
      </c>
      <c r="AM22" s="265"/>
      <c r="AN22" s="265"/>
    </row>
    <row r="23" spans="1:40" ht="18" customHeight="1" x14ac:dyDescent="0.4">
      <c r="A23" s="73">
        <v>13</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0"/>
        <v>0</v>
      </c>
      <c r="AL23" s="70">
        <f t="shared" si="1"/>
        <v>0</v>
      </c>
      <c r="AM23" s="265"/>
      <c r="AN23" s="265"/>
    </row>
    <row r="24" spans="1:40" ht="18" customHeight="1" x14ac:dyDescent="0.4">
      <c r="A24" s="73">
        <v>14</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0"/>
        <v>0</v>
      </c>
      <c r="AL24" s="70">
        <f t="shared" si="1"/>
        <v>0</v>
      </c>
      <c r="AM24" s="265"/>
      <c r="AN24" s="265"/>
    </row>
    <row r="25" spans="1:40" ht="18" customHeight="1" x14ac:dyDescent="0.4">
      <c r="A25" s="73">
        <v>15</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0"/>
        <v>0</v>
      </c>
      <c r="AL25" s="70">
        <f t="shared" si="1"/>
        <v>0</v>
      </c>
      <c r="AM25" s="265"/>
      <c r="AN25" s="265"/>
    </row>
    <row r="26" spans="1:40" ht="18" customHeight="1" x14ac:dyDescent="0.4">
      <c r="A26" s="73">
        <v>16</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0"/>
        <v>0</v>
      </c>
      <c r="AL26" s="70">
        <f t="shared" si="1"/>
        <v>0</v>
      </c>
      <c r="AM26" s="265"/>
      <c r="AN26" s="265"/>
    </row>
    <row r="27" spans="1:40" ht="18" customHeight="1" x14ac:dyDescent="0.4">
      <c r="A27" s="73">
        <v>17</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0"/>
        <v>0</v>
      </c>
      <c r="AL27" s="70">
        <f t="shared" si="1"/>
        <v>0</v>
      </c>
      <c r="AM27" s="265"/>
      <c r="AN27" s="265"/>
    </row>
    <row r="28" spans="1:40" ht="18" customHeight="1" x14ac:dyDescent="0.4">
      <c r="A28" s="73">
        <v>18</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0"/>
        <v>0</v>
      </c>
      <c r="AL28" s="70">
        <f t="shared" si="1"/>
        <v>0</v>
      </c>
      <c r="AM28" s="265"/>
      <c r="AN28" s="265"/>
    </row>
    <row r="29" spans="1:40" ht="18" customHeight="1" x14ac:dyDescent="0.4">
      <c r="A29" s="73">
        <v>19</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0"/>
        <v>0</v>
      </c>
      <c r="AL29" s="70">
        <f t="shared" si="1"/>
        <v>0</v>
      </c>
      <c r="AM29" s="265"/>
      <c r="AN29" s="265"/>
    </row>
    <row r="30" spans="1:40" ht="18" customHeight="1" x14ac:dyDescent="0.4">
      <c r="A30" s="73">
        <v>20</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0"/>
        <v>0</v>
      </c>
      <c r="AL30" s="70">
        <f t="shared" si="1"/>
        <v>0</v>
      </c>
      <c r="AM30" s="265"/>
      <c r="AN30" s="265"/>
    </row>
    <row r="31" spans="1:40" ht="18" customHeight="1" x14ac:dyDescent="0.4">
      <c r="A31" s="268" t="s">
        <v>116</v>
      </c>
      <c r="B31" s="269"/>
      <c r="C31" s="269"/>
      <c r="D31" s="269"/>
      <c r="E31" s="269"/>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71">
        <f t="shared" si="2"/>
        <v>0</v>
      </c>
      <c r="AI31" s="71">
        <f t="shared" si="2"/>
        <v>0</v>
      </c>
      <c r="AJ31" s="71">
        <f t="shared" si="2"/>
        <v>0</v>
      </c>
      <c r="AK31" s="69">
        <f t="shared" si="0"/>
        <v>0</v>
      </c>
      <c r="AL31" s="70">
        <f>IF($AK$3="４週",AK31/4,AK31/(DAY(EOMONTH($F$9,0))/7))</f>
        <v>0</v>
      </c>
      <c r="AM31" s="270"/>
      <c r="AN31" s="270"/>
    </row>
    <row r="32" spans="1:40" ht="18" customHeight="1" x14ac:dyDescent="0.4">
      <c r="A32" s="269" t="s">
        <v>117</v>
      </c>
      <c r="B32" s="269"/>
      <c r="C32" s="269"/>
      <c r="D32" s="269"/>
      <c r="E32" s="271"/>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71"/>
      <c r="AL32" s="72"/>
      <c r="AM32" s="270"/>
      <c r="AN32" s="270"/>
    </row>
    <row r="33" spans="1:43" ht="15" customHeight="1" x14ac:dyDescent="0.4">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43" ht="15" customHeight="1" x14ac:dyDescent="0.4">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3" ht="15" customHeight="1" x14ac:dyDescent="0.4">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3" ht="21" customHeight="1" x14ac:dyDescent="0.4">
      <c r="A36" s="67" t="s">
        <v>176</v>
      </c>
      <c r="B36" s="66"/>
      <c r="C36" s="66"/>
      <c r="D36" s="66"/>
      <c r="E36" s="66"/>
      <c r="F36" s="66"/>
      <c r="G36" s="60"/>
      <c r="H36" s="60"/>
      <c r="I36" s="60"/>
      <c r="J36" s="60"/>
      <c r="K36" s="60"/>
      <c r="L36" s="60"/>
      <c r="M36" s="60"/>
      <c r="N36" s="60"/>
      <c r="O36" s="60"/>
      <c r="AM36" s="66"/>
      <c r="AN36" s="62"/>
    </row>
    <row r="37" spans="1:43" ht="24.95" customHeight="1" x14ac:dyDescent="0.4">
      <c r="A37" s="250"/>
      <c r="B37" s="250"/>
      <c r="C37" s="250"/>
      <c r="D37" s="94">
        <v>4</v>
      </c>
      <c r="E37" s="94">
        <v>5</v>
      </c>
      <c r="F37" s="264">
        <v>6</v>
      </c>
      <c r="G37" s="264"/>
      <c r="H37" s="264"/>
      <c r="I37" s="264">
        <v>7</v>
      </c>
      <c r="J37" s="264"/>
      <c r="K37" s="264"/>
      <c r="L37" s="264">
        <v>8</v>
      </c>
      <c r="M37" s="264"/>
      <c r="N37" s="264"/>
      <c r="O37" s="264">
        <v>9</v>
      </c>
      <c r="P37" s="264"/>
      <c r="Q37" s="264"/>
      <c r="R37" s="264">
        <v>10</v>
      </c>
      <c r="S37" s="264"/>
      <c r="T37" s="264"/>
      <c r="U37" s="264">
        <v>11</v>
      </c>
      <c r="V37" s="264"/>
      <c r="W37" s="264"/>
      <c r="X37" s="264">
        <v>12</v>
      </c>
      <c r="Y37" s="264"/>
      <c r="Z37" s="264"/>
      <c r="AA37" s="264">
        <v>1</v>
      </c>
      <c r="AB37" s="264"/>
      <c r="AC37" s="264"/>
      <c r="AD37" s="264">
        <v>2</v>
      </c>
      <c r="AE37" s="264"/>
      <c r="AF37" s="264"/>
      <c r="AG37" s="264">
        <v>3</v>
      </c>
      <c r="AH37" s="264"/>
      <c r="AI37" s="264"/>
      <c r="AJ37" s="250" t="s">
        <v>177</v>
      </c>
      <c r="AK37" s="250"/>
      <c r="AL37" s="80" t="s">
        <v>178</v>
      </c>
      <c r="AM37"/>
      <c r="AN37"/>
      <c r="AO37"/>
      <c r="AP37"/>
      <c r="AQ37"/>
    </row>
    <row r="38" spans="1:43" ht="18" customHeight="1" x14ac:dyDescent="0.4">
      <c r="A38" s="262" t="s">
        <v>179</v>
      </c>
      <c r="B38" s="262"/>
      <c r="C38" s="262"/>
      <c r="D38" s="68">
        <v>1400</v>
      </c>
      <c r="E38" s="68">
        <v>1310</v>
      </c>
      <c r="F38" s="263">
        <v>1400</v>
      </c>
      <c r="G38" s="263"/>
      <c r="H38" s="263"/>
      <c r="I38" s="263">
        <v>1470</v>
      </c>
      <c r="J38" s="263"/>
      <c r="K38" s="263"/>
      <c r="L38" s="263">
        <v>1470</v>
      </c>
      <c r="M38" s="263"/>
      <c r="N38" s="263"/>
      <c r="O38" s="263">
        <v>1330</v>
      </c>
      <c r="P38" s="263"/>
      <c r="Q38" s="263"/>
      <c r="R38" s="263">
        <v>1400</v>
      </c>
      <c r="S38" s="263"/>
      <c r="T38" s="263"/>
      <c r="U38" s="263">
        <v>1400</v>
      </c>
      <c r="V38" s="263"/>
      <c r="W38" s="263"/>
      <c r="X38" s="263">
        <v>1330</v>
      </c>
      <c r="Y38" s="263"/>
      <c r="Z38" s="263"/>
      <c r="AA38" s="263">
        <v>1330</v>
      </c>
      <c r="AB38" s="263"/>
      <c r="AC38" s="263"/>
      <c r="AD38" s="263">
        <v>1330</v>
      </c>
      <c r="AE38" s="263"/>
      <c r="AF38" s="263"/>
      <c r="AG38" s="263">
        <v>1400</v>
      </c>
      <c r="AH38" s="263"/>
      <c r="AI38" s="263"/>
      <c r="AJ38" s="258">
        <f>SUM(D38:AI38)</f>
        <v>16570</v>
      </c>
      <c r="AK38" s="258"/>
      <c r="AL38" s="266">
        <f>ROUNDUP(AJ38/AJ39,1)</f>
        <v>70</v>
      </c>
      <c r="AM38"/>
      <c r="AN38"/>
      <c r="AO38"/>
      <c r="AP38"/>
      <c r="AQ38"/>
    </row>
    <row r="39" spans="1:43" ht="18" customHeight="1" x14ac:dyDescent="0.4">
      <c r="A39" s="262" t="s">
        <v>180</v>
      </c>
      <c r="B39" s="262"/>
      <c r="C39" s="262"/>
      <c r="D39" s="68">
        <v>20</v>
      </c>
      <c r="E39" s="68">
        <v>19</v>
      </c>
      <c r="F39" s="263">
        <v>20</v>
      </c>
      <c r="G39" s="263"/>
      <c r="H39" s="263"/>
      <c r="I39" s="263">
        <v>21</v>
      </c>
      <c r="J39" s="263"/>
      <c r="K39" s="263"/>
      <c r="L39" s="263">
        <v>21</v>
      </c>
      <c r="M39" s="263"/>
      <c r="N39" s="263"/>
      <c r="O39" s="263">
        <v>19</v>
      </c>
      <c r="P39" s="263"/>
      <c r="Q39" s="263"/>
      <c r="R39" s="263">
        <v>20</v>
      </c>
      <c r="S39" s="263"/>
      <c r="T39" s="263"/>
      <c r="U39" s="263">
        <v>20</v>
      </c>
      <c r="V39" s="263"/>
      <c r="W39" s="263"/>
      <c r="X39" s="263">
        <v>19</v>
      </c>
      <c r="Y39" s="263"/>
      <c r="Z39" s="263"/>
      <c r="AA39" s="263">
        <v>19</v>
      </c>
      <c r="AB39" s="263"/>
      <c r="AC39" s="263"/>
      <c r="AD39" s="263">
        <v>19</v>
      </c>
      <c r="AE39" s="263"/>
      <c r="AF39" s="263"/>
      <c r="AG39" s="263">
        <v>20</v>
      </c>
      <c r="AH39" s="263"/>
      <c r="AI39" s="263"/>
      <c r="AJ39" s="258">
        <f>+SUM(D39:AI39)</f>
        <v>237</v>
      </c>
      <c r="AK39" s="258"/>
      <c r="AL39" s="267"/>
      <c r="AM39"/>
      <c r="AN39"/>
      <c r="AO39"/>
      <c r="AP39"/>
      <c r="AQ39"/>
    </row>
    <row r="40" spans="1:43" ht="5.0999999999999996" customHeight="1" x14ac:dyDescent="0.4">
      <c r="A40" s="83"/>
      <c r="B40" s="83"/>
      <c r="C40" s="83"/>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2"/>
      <c r="AK40" s="60"/>
      <c r="AL40" s="66"/>
      <c r="AM40" s="66"/>
      <c r="AN40" s="62"/>
    </row>
    <row r="41" spans="1:43" ht="18" customHeight="1" x14ac:dyDescent="0.4">
      <c r="A41" s="67" t="s">
        <v>159</v>
      </c>
      <c r="B41" s="60"/>
      <c r="D41" s="60"/>
      <c r="E41" s="60"/>
      <c r="F41" s="60"/>
      <c r="G41" s="60"/>
      <c r="H41" s="60"/>
      <c r="I41" s="60"/>
      <c r="J41" s="60"/>
      <c r="K41" s="60"/>
      <c r="L41" s="60"/>
      <c r="M41" s="60"/>
      <c r="N41" s="60"/>
      <c r="O41" s="60"/>
      <c r="P41" s="60"/>
      <c r="Q41" s="60"/>
      <c r="R41" s="60"/>
      <c r="S41" s="60"/>
      <c r="T41" s="60"/>
      <c r="U41" s="60"/>
      <c r="V41" s="60"/>
      <c r="W41" s="66"/>
      <c r="X41" s="60"/>
      <c r="Y41" s="60"/>
      <c r="Z41" s="60"/>
      <c r="AA41" s="60"/>
      <c r="AB41" s="60"/>
      <c r="AC41" s="60"/>
      <c r="AD41" s="60"/>
      <c r="AE41" s="60"/>
      <c r="AF41" s="60"/>
      <c r="AG41" s="60"/>
      <c r="AH41" s="60"/>
      <c r="AI41" s="60"/>
      <c r="AJ41" s="102"/>
      <c r="AK41" s="60"/>
      <c r="AL41" s="66"/>
      <c r="AM41" s="66"/>
      <c r="AN41" s="62"/>
    </row>
    <row r="42" spans="1:43" ht="18" customHeight="1" x14ac:dyDescent="0.4">
      <c r="A42" s="250" t="s">
        <v>160</v>
      </c>
      <c r="B42" s="250"/>
      <c r="C42" s="250" t="s">
        <v>173</v>
      </c>
      <c r="D42" s="250"/>
      <c r="E42" s="250" t="s">
        <v>175</v>
      </c>
      <c r="F42" s="250"/>
      <c r="G42" s="250"/>
      <c r="H42" s="250"/>
      <c r="I42" s="250" t="s">
        <v>181</v>
      </c>
      <c r="J42" s="250"/>
      <c r="K42" s="250"/>
      <c r="L42" s="250"/>
      <c r="M42" s="250"/>
      <c r="N42" s="250"/>
      <c r="O42"/>
      <c r="P42"/>
      <c r="Q42"/>
      <c r="R42"/>
      <c r="S42"/>
      <c r="T42"/>
      <c r="U42"/>
      <c r="W42" s="66"/>
      <c r="X42" s="60"/>
      <c r="Y42" s="60"/>
      <c r="Z42" s="60"/>
      <c r="AA42" s="60"/>
      <c r="AB42" s="60"/>
      <c r="AC42" s="60"/>
      <c r="AD42" s="60"/>
      <c r="AE42" s="60"/>
      <c r="AF42" s="60"/>
      <c r="AG42" s="60"/>
      <c r="AH42" s="60"/>
      <c r="AI42" s="60"/>
      <c r="AJ42" s="102"/>
      <c r="AK42" s="60"/>
      <c r="AL42" s="66"/>
      <c r="AM42" s="66"/>
      <c r="AN42" s="62"/>
    </row>
    <row r="43" spans="1:43" ht="18" customHeight="1" x14ac:dyDescent="0.4">
      <c r="A43" s="251" t="s">
        <v>161</v>
      </c>
      <c r="B43" s="251"/>
      <c r="C43" s="249">
        <f>ROUNDDOWN(IF(AL38&lt;=60,1,1+ROUNDUP((AL38-60)/40,0)),1)</f>
        <v>2</v>
      </c>
      <c r="D43" s="249"/>
      <c r="E43" s="249">
        <f>ROUNDDOWN(AL38/2,1)</f>
        <v>35</v>
      </c>
      <c r="F43" s="249"/>
      <c r="G43" s="249"/>
      <c r="H43" s="249"/>
      <c r="I43" s="249">
        <f>ROUNDDOWN(AL38/4,1)</f>
        <v>17.5</v>
      </c>
      <c r="J43" s="249"/>
      <c r="K43" s="249"/>
      <c r="L43" s="249"/>
      <c r="M43" s="249"/>
      <c r="N43" s="249"/>
      <c r="O43"/>
      <c r="P43"/>
      <c r="Q43"/>
      <c r="R43"/>
      <c r="S43"/>
      <c r="T43"/>
      <c r="U43"/>
      <c r="W43" s="66"/>
      <c r="X43" s="60"/>
      <c r="Y43" s="60"/>
      <c r="Z43" s="60"/>
      <c r="AA43" s="60"/>
      <c r="AB43" s="60"/>
      <c r="AC43" s="60"/>
      <c r="AD43" s="60"/>
      <c r="AE43" s="60"/>
      <c r="AF43" s="60"/>
      <c r="AG43" s="60"/>
      <c r="AH43" s="60"/>
      <c r="AI43" s="60"/>
      <c r="AJ43" s="102"/>
      <c r="AK43" s="60"/>
      <c r="AL43" s="66"/>
      <c r="AM43" s="66"/>
      <c r="AN43" s="62"/>
    </row>
    <row r="44" spans="1:43" ht="21" customHeight="1" x14ac:dyDescent="0.4">
      <c r="A44" s="67" t="s">
        <v>163</v>
      </c>
      <c r="B44" s="59"/>
      <c r="C44" s="63"/>
      <c r="D44" s="63"/>
      <c r="E44" s="63"/>
      <c r="F44" s="63"/>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3"/>
      <c r="AM44" s="63"/>
      <c r="AN44" s="62"/>
    </row>
    <row r="45" spans="1:43" ht="24.95" customHeight="1" x14ac:dyDescent="0.4">
      <c r="A45" s="62"/>
      <c r="B45" s="66"/>
      <c r="C45" s="247" t="str">
        <f>IF(VLOOKUP($AK$1,選択肢!$A$1:$J$32,C50,FALSE)=0,"-",VLOOKUP($AK$1,選択肢!$A$1:$J$32,C50,FALSE))</f>
        <v>管理者</v>
      </c>
      <c r="D45" s="248"/>
      <c r="E45" s="260" t="str">
        <f>IF(VLOOKUP($AK$1,選択肢!$A$1:$J$32,E50,FALSE)=0,"-",VLOOKUP($AK$1,選択肢!$A$1:$J$32,E50,FALSE))</f>
        <v>サービス管理責任者</v>
      </c>
      <c r="F45" s="260"/>
      <c r="G45" s="260"/>
      <c r="H45" s="260"/>
      <c r="I45" s="247" t="str">
        <f>IF(VLOOKUP($AK$1,選択肢!$A$1:$J$32,I50,FALSE)=0,"-",VLOOKUP($AK$1,選択肢!$A$1:$J$32,I50,FALSE))</f>
        <v>医師</v>
      </c>
      <c r="J45" s="248"/>
      <c r="K45" s="248"/>
      <c r="L45" s="248"/>
      <c r="M45" s="248"/>
      <c r="N45" s="259"/>
      <c r="O45" s="247" t="str">
        <f>IF(VLOOKUP($AK$1,選択肢!$A$1:$J$32,O50,FALSE)=0,"-",VLOOKUP($AK$1,選択肢!$A$1:$J$32,O50,FALSE))</f>
        <v>看護職員</v>
      </c>
      <c r="P45" s="248"/>
      <c r="Q45" s="248"/>
      <c r="R45" s="248"/>
      <c r="S45" s="248"/>
      <c r="T45" s="259"/>
      <c r="U45" s="247" t="str">
        <f>IF(VLOOKUP($AK$1,選択肢!$A$1:$J$32,U50,FALSE)=0,"-",VLOOKUP($AK$1,選択肢!$A$1:$J$32,U50,FALSE))</f>
        <v>生活支援員</v>
      </c>
      <c r="V45" s="248"/>
      <c r="W45" s="248"/>
      <c r="X45" s="248"/>
      <c r="Y45" s="248"/>
      <c r="Z45" s="259"/>
      <c r="AA45" s="247" t="str">
        <f>IF(VLOOKUP($AK$1,選択肢!$A$1:$J$32,AA50,FALSE)=0,"-",VLOOKUP($AK$1,選択肢!$A$1:$J$32,AA50,FALSE))</f>
        <v>-</v>
      </c>
      <c r="AB45" s="248"/>
      <c r="AC45" s="248"/>
      <c r="AD45" s="248"/>
      <c r="AE45" s="248"/>
      <c r="AF45" s="259"/>
      <c r="AG45" s="260" t="str">
        <f>IF(VLOOKUP($AK$1,選択肢!$A$1:$J$32,AG50,FALSE)=0,"-",VLOOKUP($AK$1,選択肢!$A$1:$J$32,AG50,FALSE))</f>
        <v>-</v>
      </c>
      <c r="AH45" s="260"/>
      <c r="AI45" s="260"/>
      <c r="AJ45" s="260"/>
      <c r="AK45" s="260"/>
      <c r="AL45" s="260" t="str">
        <f>IF(VLOOKUP($AK$1,選択肢!$A$1:$J$32,AL50,FALSE)=0,"-",VLOOKUP($AK$1,選択肢!$A$1:$J$32,AL50,FALSE))</f>
        <v>-</v>
      </c>
      <c r="AM45" s="260"/>
      <c r="AN45" s="62"/>
    </row>
    <row r="46" spans="1:43" ht="18" customHeight="1" x14ac:dyDescent="0.4">
      <c r="A46" s="62"/>
      <c r="B46" s="66"/>
      <c r="C46" s="98" t="s">
        <v>164</v>
      </c>
      <c r="D46" s="98" t="s">
        <v>165</v>
      </c>
      <c r="E46" s="97" t="s">
        <v>164</v>
      </c>
      <c r="F46" s="261" t="s">
        <v>165</v>
      </c>
      <c r="G46" s="261"/>
      <c r="H46" s="261"/>
      <c r="I46" s="255" t="s">
        <v>164</v>
      </c>
      <c r="J46" s="256"/>
      <c r="K46" s="257"/>
      <c r="L46" s="255" t="s">
        <v>165</v>
      </c>
      <c r="M46" s="256"/>
      <c r="N46" s="257"/>
      <c r="O46" s="255" t="s">
        <v>164</v>
      </c>
      <c r="P46" s="256"/>
      <c r="Q46" s="257"/>
      <c r="R46" s="255" t="s">
        <v>165</v>
      </c>
      <c r="S46" s="256"/>
      <c r="T46" s="257"/>
      <c r="U46" s="255" t="s">
        <v>164</v>
      </c>
      <c r="V46" s="256"/>
      <c r="W46" s="257"/>
      <c r="X46" s="255" t="s">
        <v>165</v>
      </c>
      <c r="Y46" s="256"/>
      <c r="Z46" s="257"/>
      <c r="AA46" s="255" t="s">
        <v>164</v>
      </c>
      <c r="AB46" s="256"/>
      <c r="AC46" s="257"/>
      <c r="AD46" s="255" t="s">
        <v>165</v>
      </c>
      <c r="AE46" s="256"/>
      <c r="AF46" s="257"/>
      <c r="AG46" s="255" t="s">
        <v>164</v>
      </c>
      <c r="AH46" s="256"/>
      <c r="AI46" s="257"/>
      <c r="AJ46" s="255" t="s">
        <v>165</v>
      </c>
      <c r="AK46" s="257"/>
      <c r="AL46" s="97" t="s">
        <v>27</v>
      </c>
      <c r="AM46" s="97" t="s">
        <v>182</v>
      </c>
      <c r="AN46" s="62"/>
    </row>
    <row r="47" spans="1:43" ht="18" customHeight="1" x14ac:dyDescent="0.4">
      <c r="A47" s="62"/>
      <c r="B47" s="74" t="s">
        <v>166</v>
      </c>
      <c r="C47" s="97">
        <f>COUNTIFS($B$11:$B$30,C$45,$C$11:$C$30,"A",$E$11:$E$30,"*")</f>
        <v>1</v>
      </c>
      <c r="D47" s="97">
        <f>COUNTIFS($B$11:$B$30,C$45,$C$11:$C$30,"B",$E$11:$E$30,"*")</f>
        <v>0</v>
      </c>
      <c r="E47" s="97">
        <f>COUNTIFS($B$11:$B$30,E$45,$C$11:$C$30,"A",$E$11:$E$30,"*")</f>
        <v>0</v>
      </c>
      <c r="F47" s="255">
        <f>COUNTIFS($B$11:$B$30,E$45,$C$11:$C$30,"B",$E$11:$E$30,"*")</f>
        <v>1</v>
      </c>
      <c r="G47" s="256"/>
      <c r="H47" s="257"/>
      <c r="I47" s="255">
        <f>COUNTIFS($B$11:$B$30,I$45,$C$11:$C$30,"A",$E$11:$E$30,"*")</f>
        <v>0</v>
      </c>
      <c r="J47" s="256"/>
      <c r="K47" s="257"/>
      <c r="L47" s="255">
        <f>COUNTIFS($B$11:$B$30,I$45,$C$11:$C$30,"B",$E$11:$E$30,"*")</f>
        <v>0</v>
      </c>
      <c r="M47" s="256"/>
      <c r="N47" s="257"/>
      <c r="O47" s="255">
        <f>COUNTIFS($B$11:$B$30,O$45,$C$11:$C$30,"A",$E$11:$E$30,"*")</f>
        <v>0</v>
      </c>
      <c r="P47" s="256"/>
      <c r="Q47" s="257"/>
      <c r="R47" s="255">
        <f>COUNTIFS($B$11:$B$30,O$45,$C$11:$C$30,"B",$E$11:$E$30,"*")</f>
        <v>0</v>
      </c>
      <c r="S47" s="256"/>
      <c r="T47" s="257"/>
      <c r="U47" s="255">
        <f>COUNTIFS($B$11:$B$30,U$45,$C$11:$C$30,"A",$E$11:$E$30,"*")</f>
        <v>0</v>
      </c>
      <c r="V47" s="256"/>
      <c r="W47" s="257"/>
      <c r="X47" s="255">
        <f>COUNTIFS($B$11:$B$30,U$45,$C$11:$C$30,"B",$E$11:$E$30,"*")</f>
        <v>0</v>
      </c>
      <c r="Y47" s="256"/>
      <c r="Z47" s="257"/>
      <c r="AA47" s="255">
        <f>COUNTIFS($B$11:$B$30,AA$45,$C$11:$C$30,"A",$E$11:$E$30,"*")</f>
        <v>0</v>
      </c>
      <c r="AB47" s="256"/>
      <c r="AC47" s="257"/>
      <c r="AD47" s="255">
        <f>COUNTIFS($B$11:$B$30,AA$45,$C$11:$C$30,"B",$E$11:$E$30,"*")</f>
        <v>0</v>
      </c>
      <c r="AE47" s="256"/>
      <c r="AF47" s="257"/>
      <c r="AG47" s="255">
        <f>COUNTIFS($B$11:$B$30,AG$45,$C$11:$C$30,"A",$E$11:$E$30,"*")</f>
        <v>0</v>
      </c>
      <c r="AH47" s="256"/>
      <c r="AI47" s="257"/>
      <c r="AJ47" s="255">
        <f>COUNTIFS($B$11:$B$30,AG$45,$C$11:$C$30,"B",$E$11:$E$30,"*")</f>
        <v>0</v>
      </c>
      <c r="AK47" s="257"/>
      <c r="AL47" s="97">
        <f>COUNTIFS($B$11:$B$30,AL$45,$C$11:$C$30,"A",$E$11:$E$30,"*")</f>
        <v>0</v>
      </c>
      <c r="AM47" s="97">
        <f>COUNTIFS($B$11:$B$30,AL$45,$C$11:$C$30,"B",$E$11:$E$30,"*")</f>
        <v>0</v>
      </c>
      <c r="AN47" s="62"/>
    </row>
    <row r="48" spans="1:43" ht="18" customHeight="1" x14ac:dyDescent="0.4">
      <c r="A48" s="62"/>
      <c r="B48" s="80" t="s">
        <v>167</v>
      </c>
      <c r="C48" s="97">
        <f>COUNTIFS($B$11:$B$30,C$45,$C$11:$C$30,"C",$E$11:$E$30,"*")</f>
        <v>0</v>
      </c>
      <c r="D48" s="97">
        <f>COUNTIFS($B$11:$B$30,C$45,$C$11:$C$30,"D",$E$11:$E$30,"*")</f>
        <v>0</v>
      </c>
      <c r="E48" s="97">
        <f>COUNTIFS($B$11:$B$30,E$45,$C$11:$C$30,"C",$E$11:$E$30,"*")</f>
        <v>0</v>
      </c>
      <c r="F48" s="255">
        <f>COUNTIFS($B$11:$B$30,E$45,$C$11:$C$30,"D",$E$11:$E$30,"*")</f>
        <v>0</v>
      </c>
      <c r="G48" s="256"/>
      <c r="H48" s="257"/>
      <c r="I48" s="255">
        <f>COUNTIFS($B$11:$B$30,I$45,$C$11:$C$30,"C",$E$11:$E$30,"*")</f>
        <v>1</v>
      </c>
      <c r="J48" s="256"/>
      <c r="K48" s="257"/>
      <c r="L48" s="255">
        <f>COUNTIFS($B$11:$B$30,I$45,$C$11:$C$30,"D",$E$11:$E$30,"*")</f>
        <v>0</v>
      </c>
      <c r="M48" s="256"/>
      <c r="N48" s="257"/>
      <c r="O48" s="255">
        <f>COUNTIFS($B$11:$B$30,O$45,$C$11:$C$30,"C",$E$11:$E$30,"*")</f>
        <v>0</v>
      </c>
      <c r="P48" s="256"/>
      <c r="Q48" s="257"/>
      <c r="R48" s="255">
        <f>COUNTIFS($B$11:$B$30,O$45,$C$11:$C$30,"D",$E$11:$E$30,"*")</f>
        <v>1</v>
      </c>
      <c r="S48" s="256"/>
      <c r="T48" s="257"/>
      <c r="U48" s="255">
        <f>COUNTIFS($B$11:$B$30,U$45,$C$11:$C$30,"C",$E$11:$E$30,"*")</f>
        <v>0</v>
      </c>
      <c r="V48" s="256"/>
      <c r="W48" s="257"/>
      <c r="X48" s="255">
        <f>COUNTIFS($B$11:$B$30,U$45,$C$11:$C$30,"D",$E$11:$E$30,"*")</f>
        <v>0</v>
      </c>
      <c r="Y48" s="256"/>
      <c r="Z48" s="257"/>
      <c r="AA48" s="255">
        <f>COUNTIFS($B$11:$B$30,AA$45,$C$11:$C$30,"C",$E$11:$E$30,"*")</f>
        <v>0</v>
      </c>
      <c r="AB48" s="256"/>
      <c r="AC48" s="257"/>
      <c r="AD48" s="255">
        <f>COUNTIFS($B$11:$B$30,AA$45,$C$11:$C$30,"D",$E$11:$E$30,"*")</f>
        <v>0</v>
      </c>
      <c r="AE48" s="256"/>
      <c r="AF48" s="257"/>
      <c r="AG48" s="255">
        <f>COUNTIFS($B$11:$B$30,AG$45,$C$11:$C$30,"C",$E$11:$E$30,"*")</f>
        <v>0</v>
      </c>
      <c r="AH48" s="256"/>
      <c r="AI48" s="257"/>
      <c r="AJ48" s="255">
        <f>COUNTIFS($B$11:$B$30,AG$45,$C$11:$C$30,"D",$E$11:$E$30,"*")</f>
        <v>0</v>
      </c>
      <c r="AK48" s="257"/>
      <c r="AL48" s="97">
        <f>COUNTIFS($B$11:$B$30,AL$45,$C$11:$C$30,"C",$E$11:$E$30,"*")</f>
        <v>0</v>
      </c>
      <c r="AM48" s="97">
        <f>COUNTIFS($B$11:$B$30,AL$45,$C$11:$C$30,"D",$E$11:$E$30,"*")</f>
        <v>0</v>
      </c>
      <c r="AN48" s="62"/>
    </row>
    <row r="49" spans="1:40" ht="24.95" customHeight="1" x14ac:dyDescent="0.4">
      <c r="A49" s="62"/>
      <c r="B49" s="80" t="s">
        <v>168</v>
      </c>
      <c r="C49" s="247">
        <f>IF($AK$3="４週",SUMIFS($AK$11:$AK$30,$B$11:$B$30,C45)/4/$AH$5,IF($AK$3="歴月",SUMIFS($AK$11:$AK$30,$B$11:$B$30,C45)/$AL$5,"記載する期間を選択してください"))</f>
        <v>0</v>
      </c>
      <c r="D49" s="259"/>
      <c r="E49" s="252">
        <f>IF($AK$3="４週",SUMIFS($AK$11:$AK$30,$B$11:$B$30,E45)/4/$AH$5,IF($AK$3="歴月",SUMIFS($AK$11:$AK$30,$B$11:$B$30,E45)/$AL$5,"記載する期間を選択してください"))</f>
        <v>0</v>
      </c>
      <c r="F49" s="253"/>
      <c r="G49" s="253"/>
      <c r="H49" s="254"/>
      <c r="I49" s="247">
        <f>IF($AK$3="４週",SUMIFS($AK$11:$AK$30,$B$11:$B$30,I45)/4/$AH$5,IF($AK$3="歴月",SUMIFS($AK$11:$AK$30,$B$11:$B$30,I45)/$AL$5,"記載する期間を選択してください"))</f>
        <v>0</v>
      </c>
      <c r="J49" s="248"/>
      <c r="K49" s="248"/>
      <c r="L49" s="248"/>
      <c r="M49" s="248"/>
      <c r="N49" s="259"/>
      <c r="O49" s="247">
        <f>IF($AK$3="４週",SUMIFS($AK$11:$AK$30,$B$11:$B$30,O45)/4/$AH$5,IF($AK$3="歴月",SUMIFS($AK$11:$AK$30,$B$11:$B$30,O45)/$AL$5,"記載する期間を選択してください"))</f>
        <v>0</v>
      </c>
      <c r="P49" s="248"/>
      <c r="Q49" s="248"/>
      <c r="R49" s="248"/>
      <c r="S49" s="248"/>
      <c r="T49" s="259"/>
      <c r="U49" s="247">
        <f>IF($AK$3="４週",SUMIFS($AK$11:$AK$30,$B$11:$B$30,U45)/4/$AH$5,IF($AK$3="歴月",SUMIFS($AK$11:$AK$30,$B$11:$B$30,U45)/$AL$5,"記載する期間を選択してください"))</f>
        <v>0</v>
      </c>
      <c r="V49" s="248"/>
      <c r="W49" s="248"/>
      <c r="X49" s="248"/>
      <c r="Y49" s="248"/>
      <c r="Z49" s="259"/>
      <c r="AA49" s="247">
        <f>IF($AK$3="４週",SUMIFS($AK$11:$AK$30,$B$11:$B$30,AA45)/4/$AH$5,IF($AK$3="歴月",SUMIFS($AK$11:$AK$30,$B$11:$B$30,AA45)/$AL$5,"記載する期間を選択してください"))</f>
        <v>0</v>
      </c>
      <c r="AB49" s="248"/>
      <c r="AC49" s="248"/>
      <c r="AD49" s="248"/>
      <c r="AE49" s="248"/>
      <c r="AF49" s="259"/>
      <c r="AG49" s="247">
        <f>IF($AK$3="４週",SUMIFS($AK$11:$AK$30,$B$11:$B$30,AG45)/4/$AH$5,IF($AK$3="歴月",SUMIFS($AK$11:$AK$30,$B$11:$B$30,AG45)/$AL$5,"記載する期間を選択してください"))</f>
        <v>0</v>
      </c>
      <c r="AH49" s="248"/>
      <c r="AI49" s="248"/>
      <c r="AJ49" s="248"/>
      <c r="AK49" s="259"/>
      <c r="AL49" s="247">
        <f>IF($AK$3="４週",SUMIFS($AK$11:$AK$30,$B$11:$B$30,AL45)/4/$AH$5,IF($AK$3="歴月",SUMIFS($AK$11:$AK$30,$B$11:$B$30,AL45)/$AL$5,"記載する期間を選択してください"))</f>
        <v>0</v>
      </c>
      <c r="AM49" s="259"/>
      <c r="AN49" s="62"/>
    </row>
    <row r="50" spans="1:40" ht="5.0999999999999996" customHeight="1" x14ac:dyDescent="0.4">
      <c r="A50" s="62"/>
      <c r="B50" s="59"/>
      <c r="C50" s="76">
        <v>2</v>
      </c>
      <c r="D50" s="76"/>
      <c r="E50" s="76">
        <v>3</v>
      </c>
      <c r="F50" s="76"/>
      <c r="G50" s="76"/>
      <c r="H50" s="76"/>
      <c r="I50" s="76">
        <v>4</v>
      </c>
      <c r="J50" s="76"/>
      <c r="K50" s="76"/>
      <c r="L50" s="76"/>
      <c r="M50" s="76"/>
      <c r="N50" s="76"/>
      <c r="O50" s="76">
        <v>5</v>
      </c>
      <c r="P50" s="76"/>
      <c r="Q50" s="76"/>
      <c r="R50" s="76"/>
      <c r="S50" s="76"/>
      <c r="T50" s="76"/>
      <c r="U50" s="76">
        <v>6</v>
      </c>
      <c r="V50" s="76"/>
      <c r="W50" s="76"/>
      <c r="X50" s="76"/>
      <c r="Y50" s="76"/>
      <c r="Z50" s="76"/>
      <c r="AA50" s="76">
        <v>7</v>
      </c>
      <c r="AB50" s="76"/>
      <c r="AC50" s="76"/>
      <c r="AD50" s="76"/>
      <c r="AE50" s="76"/>
      <c r="AF50" s="76"/>
      <c r="AG50" s="76">
        <v>8</v>
      </c>
      <c r="AH50" s="76"/>
      <c r="AI50" s="76"/>
      <c r="AJ50" s="76"/>
      <c r="AK50" s="76"/>
      <c r="AL50" s="76">
        <v>9</v>
      </c>
      <c r="AM50" s="96"/>
      <c r="AN50" s="62"/>
    </row>
    <row r="51" spans="1:40" ht="15" customHeight="1" x14ac:dyDescent="0.4">
      <c r="A51" s="60" t="s">
        <v>118</v>
      </c>
      <c r="B51" s="87"/>
      <c r="C51" s="88"/>
      <c r="D51" s="88"/>
      <c r="E51" s="88"/>
      <c r="F51" s="89"/>
      <c r="G51" s="88"/>
      <c r="H51" s="76"/>
      <c r="I51" s="76"/>
      <c r="J51" s="76"/>
      <c r="K51" s="76"/>
      <c r="L51" s="76"/>
      <c r="M51" s="76"/>
      <c r="N51" s="76"/>
      <c r="O51" s="76"/>
      <c r="P51" s="76"/>
      <c r="Q51" s="76"/>
      <c r="R51" s="76">
        <v>6</v>
      </c>
      <c r="S51" s="76"/>
      <c r="T51" s="76"/>
      <c r="U51" s="76"/>
      <c r="V51" s="76"/>
      <c r="W51" s="76"/>
      <c r="X51" s="76">
        <v>7</v>
      </c>
      <c r="Y51" s="76"/>
      <c r="Z51" s="76"/>
      <c r="AA51" s="76"/>
      <c r="AB51" s="76"/>
      <c r="AC51" s="76"/>
      <c r="AD51" s="76">
        <v>8</v>
      </c>
      <c r="AE51" s="76"/>
      <c r="AF51" s="76"/>
      <c r="AG51" s="77"/>
      <c r="AH51" s="77"/>
      <c r="AI51" s="77"/>
      <c r="AJ51" s="77">
        <v>9</v>
      </c>
      <c r="AK51" s="75"/>
      <c r="AL51" s="75"/>
      <c r="AM51" s="62"/>
    </row>
    <row r="52" spans="1:40" s="60" customFormat="1" ht="15" customHeight="1" x14ac:dyDescent="0.4">
      <c r="A52" s="60" t="s">
        <v>119</v>
      </c>
      <c r="B52" s="83"/>
      <c r="C52" s="83"/>
      <c r="D52" s="83"/>
      <c r="E52" s="83"/>
      <c r="F52" s="83"/>
      <c r="G52" s="83"/>
      <c r="H52" s="67"/>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7"/>
      <c r="AI52" s="67"/>
      <c r="AJ52" s="67"/>
      <c r="AK52" s="67"/>
      <c r="AL52" s="67"/>
      <c r="AM52" s="67"/>
    </row>
    <row r="53" spans="1:40" s="60" customFormat="1" ht="15" customHeight="1" x14ac:dyDescent="0.4">
      <c r="A53" s="60" t="s">
        <v>120</v>
      </c>
      <c r="B53" s="83"/>
      <c r="C53" s="83"/>
      <c r="D53" s="83"/>
      <c r="E53" s="83"/>
      <c r="F53" s="83"/>
      <c r="G53" s="83"/>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row>
    <row r="54" spans="1:40" s="60" customFormat="1" ht="15" customHeight="1" x14ac:dyDescent="0.4">
      <c r="A54" s="60" t="s">
        <v>121</v>
      </c>
      <c r="B54" s="83"/>
      <c r="C54" s="83"/>
      <c r="D54" s="83"/>
      <c r="E54" s="83"/>
      <c r="F54" s="83"/>
      <c r="G54" s="83"/>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row>
    <row r="55" spans="1:40" s="60" customFormat="1" ht="15" customHeight="1" x14ac:dyDescent="0.4">
      <c r="A55" s="60" t="s">
        <v>122</v>
      </c>
      <c r="B55" s="83"/>
      <c r="C55" s="83"/>
      <c r="D55" s="83"/>
      <c r="E55" s="83"/>
      <c r="F55" s="83"/>
      <c r="G55" s="83"/>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row>
    <row r="56" spans="1:40" ht="15" customHeight="1" x14ac:dyDescent="0.4">
      <c r="A56" s="60" t="s">
        <v>123</v>
      </c>
      <c r="B56" s="90"/>
      <c r="C56" s="60"/>
      <c r="D56" s="60"/>
      <c r="E56" s="60"/>
      <c r="F56" s="60"/>
      <c r="G56" s="60"/>
    </row>
    <row r="57" spans="1:40" ht="15" customHeight="1" x14ac:dyDescent="0.4">
      <c r="A57" s="60" t="s">
        <v>124</v>
      </c>
      <c r="B57" s="90"/>
      <c r="C57" s="60"/>
      <c r="D57" s="60"/>
      <c r="E57" s="60"/>
      <c r="F57" s="60"/>
      <c r="G57" s="60"/>
    </row>
    <row r="58" spans="1:40" ht="15" customHeight="1" x14ac:dyDescent="0.4">
      <c r="A58" s="60"/>
      <c r="B58" s="74" t="s">
        <v>125</v>
      </c>
      <c r="C58" s="250" t="s">
        <v>126</v>
      </c>
      <c r="D58" s="250"/>
      <c r="E58" s="250"/>
      <c r="F58" s="60"/>
      <c r="G58" s="60"/>
    </row>
    <row r="59" spans="1:40" ht="15" customHeight="1" x14ac:dyDescent="0.4">
      <c r="A59" s="60"/>
      <c r="B59" s="93" t="s">
        <v>127</v>
      </c>
      <c r="C59" s="258" t="s">
        <v>128</v>
      </c>
      <c r="D59" s="258"/>
      <c r="E59" s="258"/>
      <c r="F59" s="60"/>
      <c r="G59" s="60"/>
    </row>
    <row r="60" spans="1:40" ht="15" customHeight="1" x14ac:dyDescent="0.4">
      <c r="A60" s="60"/>
      <c r="B60" s="93" t="s">
        <v>129</v>
      </c>
      <c r="C60" s="258" t="s">
        <v>130</v>
      </c>
      <c r="D60" s="258"/>
      <c r="E60" s="258"/>
      <c r="F60" s="60"/>
      <c r="G60" s="60"/>
    </row>
    <row r="61" spans="1:40" ht="15" customHeight="1" x14ac:dyDescent="0.4">
      <c r="A61" s="60"/>
      <c r="B61" s="93" t="s">
        <v>131</v>
      </c>
      <c r="C61" s="258" t="s">
        <v>132</v>
      </c>
      <c r="D61" s="258"/>
      <c r="E61" s="258"/>
      <c r="F61" s="60"/>
      <c r="G61" s="60"/>
    </row>
    <row r="62" spans="1:40" ht="15" customHeight="1" x14ac:dyDescent="0.4">
      <c r="A62" s="60"/>
      <c r="B62" s="93" t="s">
        <v>133</v>
      </c>
      <c r="C62" s="258" t="s">
        <v>134</v>
      </c>
      <c r="D62" s="258"/>
      <c r="E62" s="258"/>
      <c r="F62" s="60"/>
      <c r="G62" s="60"/>
    </row>
    <row r="63" spans="1:40" ht="15" customHeight="1" x14ac:dyDescent="0.4">
      <c r="A63" s="60"/>
      <c r="B63" s="60" t="s">
        <v>135</v>
      </c>
      <c r="C63" s="60"/>
      <c r="D63" s="60"/>
      <c r="E63" s="60"/>
      <c r="F63" s="60"/>
      <c r="G63" s="60"/>
    </row>
    <row r="64" spans="1:40" ht="15" customHeight="1" x14ac:dyDescent="0.4">
      <c r="A64" s="60"/>
      <c r="B64" s="60" t="s">
        <v>136</v>
      </c>
      <c r="C64" s="60"/>
      <c r="D64" s="60"/>
      <c r="E64" s="60"/>
      <c r="F64" s="60"/>
      <c r="G64" s="60"/>
    </row>
    <row r="65" spans="1:7" ht="15" customHeight="1" x14ac:dyDescent="0.4">
      <c r="A65" s="60"/>
      <c r="B65" s="60" t="s">
        <v>137</v>
      </c>
      <c r="C65" s="60"/>
      <c r="D65" s="60"/>
      <c r="E65" s="60"/>
      <c r="F65" s="60"/>
      <c r="G65" s="60"/>
    </row>
    <row r="66" spans="1:7" ht="15" customHeight="1" x14ac:dyDescent="0.4">
      <c r="A66" s="60" t="s">
        <v>138</v>
      </c>
      <c r="B66" s="90"/>
      <c r="C66" s="60"/>
      <c r="D66" s="60"/>
      <c r="E66" s="60"/>
      <c r="F66" s="60"/>
      <c r="G66" s="60"/>
    </row>
    <row r="67" spans="1:7" ht="15" customHeight="1" x14ac:dyDescent="0.4">
      <c r="A67" s="60" t="s">
        <v>139</v>
      </c>
      <c r="B67" s="90"/>
      <c r="C67" s="60"/>
      <c r="D67" s="60"/>
      <c r="E67" s="60"/>
      <c r="F67" s="60"/>
      <c r="G67" s="60"/>
    </row>
    <row r="68" spans="1:7" ht="15" customHeight="1" x14ac:dyDescent="0.4">
      <c r="A68" s="60" t="s">
        <v>140</v>
      </c>
      <c r="B68" s="90"/>
      <c r="C68" s="60"/>
      <c r="D68" s="60"/>
      <c r="E68" s="60"/>
      <c r="F68" s="60"/>
      <c r="G68" s="60"/>
    </row>
    <row r="69" spans="1:7" ht="15" customHeight="1" x14ac:dyDescent="0.4">
      <c r="A69" s="60" t="s">
        <v>141</v>
      </c>
      <c r="B69" s="90"/>
      <c r="C69" s="60"/>
      <c r="D69" s="60"/>
      <c r="E69" s="60"/>
      <c r="F69" s="60"/>
      <c r="G69" s="60"/>
    </row>
    <row r="70" spans="1:7" ht="15" customHeight="1" x14ac:dyDescent="0.4">
      <c r="A70" s="60" t="s">
        <v>142</v>
      </c>
      <c r="B70" s="90"/>
      <c r="C70" s="60"/>
      <c r="D70" s="60"/>
      <c r="E70" s="60"/>
      <c r="F70" s="60"/>
      <c r="G70" s="60"/>
    </row>
    <row r="71" spans="1:7" ht="15" customHeight="1" x14ac:dyDescent="0.4">
      <c r="A71" s="60" t="s">
        <v>143</v>
      </c>
      <c r="B71" s="90"/>
      <c r="C71" s="60"/>
      <c r="D71" s="60"/>
      <c r="E71" s="60"/>
      <c r="F71" s="60"/>
      <c r="G71" s="60"/>
    </row>
    <row r="72" spans="1:7" ht="15" customHeight="1" x14ac:dyDescent="0.4">
      <c r="A72" s="60"/>
      <c r="B72" s="60" t="s">
        <v>144</v>
      </c>
      <c r="C72" s="60"/>
      <c r="D72" s="60"/>
      <c r="E72" s="60"/>
      <c r="F72" s="60"/>
      <c r="G72" s="60"/>
    </row>
    <row r="73" spans="1:7" ht="15" customHeight="1" x14ac:dyDescent="0.4">
      <c r="A73" s="60"/>
      <c r="B73" s="60" t="s">
        <v>145</v>
      </c>
      <c r="C73" s="60"/>
      <c r="D73" s="60"/>
      <c r="E73" s="60"/>
      <c r="F73" s="60"/>
      <c r="G73" s="60"/>
    </row>
    <row r="74" spans="1:7" ht="15" customHeight="1" x14ac:dyDescent="0.4">
      <c r="A74" s="60" t="s">
        <v>146</v>
      </c>
      <c r="B74" s="90"/>
      <c r="C74" s="60"/>
      <c r="D74" s="60"/>
      <c r="E74" s="60"/>
      <c r="F74" s="60"/>
      <c r="G74" s="60"/>
    </row>
    <row r="75" spans="1:7" ht="15" customHeight="1" x14ac:dyDescent="0.4">
      <c r="A75" s="60" t="s">
        <v>147</v>
      </c>
      <c r="B75" s="90"/>
      <c r="C75" s="60"/>
      <c r="D75" s="60"/>
      <c r="E75" s="60"/>
      <c r="F75" s="60"/>
      <c r="G75" s="60"/>
    </row>
    <row r="76" spans="1:7" ht="15" customHeight="1" x14ac:dyDescent="0.4">
      <c r="A76" s="60" t="s">
        <v>148</v>
      </c>
      <c r="B76" s="90"/>
      <c r="C76" s="60"/>
      <c r="D76" s="60"/>
      <c r="E76" s="60"/>
      <c r="F76" s="60"/>
      <c r="G76" s="60"/>
    </row>
    <row r="77" spans="1:7" ht="15" customHeight="1" x14ac:dyDescent="0.4">
      <c r="A77" s="60" t="s">
        <v>149</v>
      </c>
      <c r="B77" s="90"/>
      <c r="C77" s="60"/>
      <c r="D77" s="60"/>
      <c r="E77" s="60"/>
      <c r="F77" s="60"/>
      <c r="G77" s="60"/>
    </row>
    <row r="78" spans="1:7" ht="15" customHeight="1" x14ac:dyDescent="0.4">
      <c r="A78" s="60" t="s">
        <v>150</v>
      </c>
      <c r="B78" s="90"/>
      <c r="C78" s="60"/>
      <c r="D78" s="60"/>
      <c r="E78" s="60"/>
      <c r="F78" s="60"/>
      <c r="G78" s="60"/>
    </row>
    <row r="79" spans="1:7" ht="15" customHeight="1" x14ac:dyDescent="0.4">
      <c r="A79" s="60" t="s">
        <v>151</v>
      </c>
      <c r="B79" s="90"/>
      <c r="C79" s="60"/>
      <c r="D79" s="60"/>
      <c r="E79" s="60"/>
      <c r="F79" s="60"/>
      <c r="G79" s="60"/>
    </row>
    <row r="80" spans="1:7" ht="15" customHeight="1" x14ac:dyDescent="0.4">
      <c r="A80" s="60" t="s">
        <v>152</v>
      </c>
      <c r="B80" s="90"/>
      <c r="C80" s="60"/>
      <c r="D80" s="60"/>
      <c r="E80" s="60"/>
      <c r="F80" s="60"/>
      <c r="G80" s="60"/>
    </row>
    <row r="81" spans="1:7" ht="15" customHeight="1" x14ac:dyDescent="0.4">
      <c r="A81" s="60" t="s">
        <v>153</v>
      </c>
      <c r="B81" s="90"/>
      <c r="C81" s="60"/>
      <c r="D81" s="60"/>
      <c r="E81" s="60"/>
      <c r="F81" s="60"/>
      <c r="G81" s="60"/>
    </row>
  </sheetData>
  <mergeCells count="146">
    <mergeCell ref="AK1:AN1"/>
    <mergeCell ref="M2:P2"/>
    <mergeCell ref="Q2:R2"/>
    <mergeCell ref="S2:T2"/>
    <mergeCell ref="U2:V2"/>
    <mergeCell ref="AK2:AN2"/>
    <mergeCell ref="AM13:AN13"/>
    <mergeCell ref="AM14:AN14"/>
    <mergeCell ref="AM15:AN15"/>
    <mergeCell ref="AM16:AN16"/>
    <mergeCell ref="AK3:AN3"/>
    <mergeCell ref="AK4:AN4"/>
    <mergeCell ref="AH5:AJ5"/>
    <mergeCell ref="A7:A10"/>
    <mergeCell ref="C7:C10"/>
    <mergeCell ref="D7:D10"/>
    <mergeCell ref="E7:E10"/>
    <mergeCell ref="F7:AJ7"/>
    <mergeCell ref="AK7:AK10"/>
    <mergeCell ref="AL7:AL10"/>
    <mergeCell ref="AM7:AN10"/>
    <mergeCell ref="F8:L8"/>
    <mergeCell ref="M8:S8"/>
    <mergeCell ref="T8:Z8"/>
    <mergeCell ref="AA8:AG8"/>
    <mergeCell ref="AH8:AJ8"/>
    <mergeCell ref="AM11:AN11"/>
    <mergeCell ref="AM12:AN12"/>
    <mergeCell ref="B7:B8"/>
    <mergeCell ref="B9:B10"/>
    <mergeCell ref="A31:E31"/>
    <mergeCell ref="AM31:AN32"/>
    <mergeCell ref="A32:E32"/>
    <mergeCell ref="A37:C37"/>
    <mergeCell ref="F37:H37"/>
    <mergeCell ref="I37:K37"/>
    <mergeCell ref="L37:N37"/>
    <mergeCell ref="O37:Q37"/>
    <mergeCell ref="AM17:AN17"/>
    <mergeCell ref="AM18:AN18"/>
    <mergeCell ref="AM19:AN19"/>
    <mergeCell ref="AM20:AN20"/>
    <mergeCell ref="AM21:AN21"/>
    <mergeCell ref="AM22:AN22"/>
    <mergeCell ref="AM23:AN23"/>
    <mergeCell ref="AM24:AN24"/>
    <mergeCell ref="AM25:AN25"/>
    <mergeCell ref="AM26:AN26"/>
    <mergeCell ref="AM27:AN27"/>
    <mergeCell ref="AM28:AN28"/>
    <mergeCell ref="AJ37:AK37"/>
    <mergeCell ref="R37:T37"/>
    <mergeCell ref="U37:W37"/>
    <mergeCell ref="X37:Z37"/>
    <mergeCell ref="AA37:AC37"/>
    <mergeCell ref="AD37:AF37"/>
    <mergeCell ref="AG37:AI37"/>
    <mergeCell ref="AM29:AN29"/>
    <mergeCell ref="AM30:AN30"/>
    <mergeCell ref="AD38:AF38"/>
    <mergeCell ref="AG38:AI38"/>
    <mergeCell ref="AJ38:AK38"/>
    <mergeCell ref="AL38:AL39"/>
    <mergeCell ref="AD39:AF39"/>
    <mergeCell ref="AG39:AI39"/>
    <mergeCell ref="AJ39:AK39"/>
    <mergeCell ref="A39:C39"/>
    <mergeCell ref="F39:H39"/>
    <mergeCell ref="I39:K39"/>
    <mergeCell ref="L39:N39"/>
    <mergeCell ref="O39:Q39"/>
    <mergeCell ref="R39:T39"/>
    <mergeCell ref="U38:W38"/>
    <mergeCell ref="X38:Z38"/>
    <mergeCell ref="AA38:AC38"/>
    <mergeCell ref="U39:W39"/>
    <mergeCell ref="X39:Z39"/>
    <mergeCell ref="AA39:AC39"/>
    <mergeCell ref="A38:C38"/>
    <mergeCell ref="F38:H38"/>
    <mergeCell ref="I38:K38"/>
    <mergeCell ref="L38:N38"/>
    <mergeCell ref="O38:Q38"/>
    <mergeCell ref="R38:T38"/>
    <mergeCell ref="AL45:AM45"/>
    <mergeCell ref="F46:H46"/>
    <mergeCell ref="I46:K46"/>
    <mergeCell ref="L46:N46"/>
    <mergeCell ref="O46:Q46"/>
    <mergeCell ref="R46:T46"/>
    <mergeCell ref="U46:W46"/>
    <mergeCell ref="AA47:AC47"/>
    <mergeCell ref="AA45:AF45"/>
    <mergeCell ref="U47:W47"/>
    <mergeCell ref="X47:Z47"/>
    <mergeCell ref="X46:Z46"/>
    <mergeCell ref="AD47:AF47"/>
    <mergeCell ref="AG45:AK45"/>
    <mergeCell ref="E45:H45"/>
    <mergeCell ref="I45:N45"/>
    <mergeCell ref="O45:T45"/>
    <mergeCell ref="U45:Z45"/>
    <mergeCell ref="AL49:AM49"/>
    <mergeCell ref="I49:N49"/>
    <mergeCell ref="O49:T49"/>
    <mergeCell ref="C58:E58"/>
    <mergeCell ref="AA48:AC48"/>
    <mergeCell ref="AD48:AF48"/>
    <mergeCell ref="AG48:AI48"/>
    <mergeCell ref="AJ48:AK48"/>
    <mergeCell ref="AG49:AK49"/>
    <mergeCell ref="C61:E61"/>
    <mergeCell ref="C62:E62"/>
    <mergeCell ref="L48:N48"/>
    <mergeCell ref="O48:Q48"/>
    <mergeCell ref="R48:T48"/>
    <mergeCell ref="U48:W48"/>
    <mergeCell ref="AG47:AI47"/>
    <mergeCell ref="AJ47:AK47"/>
    <mergeCell ref="AA46:AC46"/>
    <mergeCell ref="AD46:AF46"/>
    <mergeCell ref="AG46:AI46"/>
    <mergeCell ref="AJ46:AK46"/>
    <mergeCell ref="O47:Q47"/>
    <mergeCell ref="AA49:AF49"/>
    <mergeCell ref="U49:Z49"/>
    <mergeCell ref="R47:T47"/>
    <mergeCell ref="C59:E59"/>
    <mergeCell ref="C60:E60"/>
    <mergeCell ref="X48:Z48"/>
    <mergeCell ref="C49:D49"/>
    <mergeCell ref="F47:H47"/>
    <mergeCell ref="I47:K47"/>
    <mergeCell ref="L47:N47"/>
    <mergeCell ref="C45:D45"/>
    <mergeCell ref="E43:H43"/>
    <mergeCell ref="I43:N43"/>
    <mergeCell ref="A42:B42"/>
    <mergeCell ref="A43:B43"/>
    <mergeCell ref="C42:D42"/>
    <mergeCell ref="E42:H42"/>
    <mergeCell ref="C43:D43"/>
    <mergeCell ref="E49:H49"/>
    <mergeCell ref="F48:H48"/>
    <mergeCell ref="I48:K48"/>
    <mergeCell ref="I42:N42"/>
  </mergeCells>
  <phoneticPr fontId="3"/>
  <dataValidations count="7">
    <dataValidation type="whole" operator="greaterThanOrEqual" allowBlank="1" showInputMessage="1" showErrorMessage="1" sqref="I38:I39 D38:F39 AG38:AG39 AD38:AD39 AA38:AA39 X38:X39 U38:U39 R38:R39 O38:O39 L38:L39" xr:uid="{00000000-0002-0000-0600-000000000000}">
      <formula1>0</formula1>
    </dataValidation>
    <dataValidation operator="greaterThanOrEqual" allowBlank="1" showInputMessage="1" showErrorMessage="1" sqref="I40:I41 AJ38:AJ39 AL38 I43 L40:L41" xr:uid="{00000000-0002-0000-0600-000001000000}"/>
    <dataValidation type="list" allowBlank="1" showInputMessage="1" showErrorMessage="1" sqref="C11:C30" xr:uid="{00000000-0002-0000-0600-000003000000}">
      <formula1>"A,B,C,D"</formula1>
    </dataValidation>
    <dataValidation type="list" allowBlank="1" showInputMessage="1" showErrorMessage="1" sqref="AK4:AN4" xr:uid="{00000000-0002-0000-0600-000004000000}">
      <formula1>"予定,実績"</formula1>
    </dataValidation>
    <dataValidation type="list" allowBlank="1" showInputMessage="1" showErrorMessage="1" sqref="AK3:AN3" xr:uid="{00000000-0002-0000-0600-000005000000}">
      <formula1>"４週,歴月"</formula1>
    </dataValidation>
    <dataValidation type="list" allowBlank="1" showInputMessage="1" sqref="B13:B30" xr:uid="{72230E96-4BBC-47DB-B9B3-C220787FB23E}">
      <formula1>INDIRECT($AK$1)</formula1>
    </dataValidation>
    <dataValidation allowBlank="1" showInputMessage="1" sqref="B11:B12" xr:uid="{0C3AA003-BB3B-4DC7-B845-3994EF5DF214}"/>
  </dataValidations>
  <printOptions horizontalCentered="1" verticalCentered="1"/>
  <pageMargins left="0.19685039370078741" right="0.19685039370078741" top="0.39370078740157483" bottom="0.19685039370078741" header="0.19685039370078741" footer="0.39370078740157483"/>
  <pageSetup paperSize="9" scale="88" orientation="landscape" r:id="rId1"/>
  <headerFooter alignWithMargins="0">
    <oddHeader>&amp;L&amp;"ＭＳ ゴシック,標準"&amp;10（参考様式）</oddHeader>
  </headerFooter>
  <rowBreaks count="2" manualBreakCount="2">
    <brk id="35" max="39" man="1"/>
    <brk id="50"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pageSetUpPr fitToPage="1"/>
  </sheetPr>
  <dimension ref="A1:AQ89"/>
  <sheetViews>
    <sheetView showGridLines="0" view="pageBreakPreview" zoomScaleNormal="100" zoomScaleSheetLayoutView="100" workbookViewId="0">
      <selection activeCell="M2" sqref="M2:P2"/>
    </sheetView>
  </sheetViews>
  <sheetFormatPr defaultColWidth="8.25" defaultRowHeight="21" customHeight="1" x14ac:dyDescent="0.4"/>
  <cols>
    <col min="1" max="1" width="2.625" style="59" customWidth="1"/>
    <col min="2" max="2" width="14.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x14ac:dyDescent="0.4">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284" t="s">
        <v>183</v>
      </c>
      <c r="AL1" s="284"/>
      <c r="AM1" s="284"/>
      <c r="AN1" s="284"/>
    </row>
    <row r="2" spans="1:40" ht="18" customHeight="1" x14ac:dyDescent="0.4">
      <c r="A2" s="62"/>
      <c r="B2" s="63"/>
      <c r="C2" s="63"/>
      <c r="D2" s="63"/>
      <c r="E2" s="63"/>
      <c r="F2" s="63"/>
      <c r="G2" s="63"/>
      <c r="H2" s="63"/>
      <c r="I2" s="63"/>
      <c r="J2" s="63"/>
      <c r="K2" s="63"/>
      <c r="L2" s="63"/>
      <c r="M2" s="285">
        <v>2024</v>
      </c>
      <c r="N2" s="285"/>
      <c r="O2" s="285"/>
      <c r="P2" s="285"/>
      <c r="Q2" s="286" t="s">
        <v>94</v>
      </c>
      <c r="R2" s="286"/>
      <c r="S2" s="285">
        <v>5</v>
      </c>
      <c r="T2" s="285"/>
      <c r="U2" s="286" t="s">
        <v>95</v>
      </c>
      <c r="V2" s="286"/>
      <c r="W2" s="63"/>
      <c r="X2" s="63"/>
      <c r="Y2" s="63"/>
      <c r="Z2" s="62"/>
      <c r="AA2" s="62"/>
      <c r="AC2" s="79"/>
      <c r="AD2" s="63"/>
      <c r="AE2" s="63"/>
      <c r="AF2" s="63"/>
      <c r="AG2" s="63"/>
      <c r="AH2" s="63"/>
      <c r="AI2" s="79" t="s">
        <v>96</v>
      </c>
      <c r="AJ2" s="79"/>
      <c r="AK2" s="287"/>
      <c r="AL2" s="287"/>
      <c r="AM2" s="287"/>
      <c r="AN2" s="287"/>
    </row>
    <row r="3" spans="1:40" ht="18" customHeight="1" x14ac:dyDescent="0.4">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272" t="s">
        <v>154</v>
      </c>
      <c r="AL3" s="272"/>
      <c r="AM3" s="272"/>
      <c r="AN3" s="272"/>
    </row>
    <row r="4" spans="1:40" ht="18" customHeight="1" x14ac:dyDescent="0.4">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272"/>
      <c r="AL4" s="272"/>
      <c r="AM4" s="272"/>
      <c r="AN4" s="272"/>
    </row>
    <row r="5" spans="1:40" ht="18" customHeight="1" x14ac:dyDescent="0.4">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99</v>
      </c>
      <c r="AH5" s="273">
        <v>160</v>
      </c>
      <c r="AI5" s="273"/>
      <c r="AJ5" s="273"/>
      <c r="AK5" s="85" t="s">
        <v>100</v>
      </c>
      <c r="AL5" s="95"/>
      <c r="AM5" s="85" t="s">
        <v>101</v>
      </c>
      <c r="AN5" s="62"/>
    </row>
    <row r="6" spans="1:40" ht="9.9499999999999993" customHeight="1" x14ac:dyDescent="0.4">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0" ht="15" customHeight="1" x14ac:dyDescent="0.4">
      <c r="A7" s="270" t="s">
        <v>102</v>
      </c>
      <c r="B7" s="280" t="s">
        <v>103</v>
      </c>
      <c r="C7" s="274" t="s">
        <v>104</v>
      </c>
      <c r="D7" s="250" t="s">
        <v>105</v>
      </c>
      <c r="E7" s="268" t="s">
        <v>106</v>
      </c>
      <c r="F7" s="277" t="s">
        <v>107</v>
      </c>
      <c r="G7" s="277"/>
      <c r="H7" s="277"/>
      <c r="I7" s="277"/>
      <c r="J7" s="277"/>
      <c r="K7" s="277"/>
      <c r="L7" s="277"/>
      <c r="M7" s="277"/>
      <c r="N7" s="277"/>
      <c r="O7" s="277"/>
      <c r="P7" s="277"/>
      <c r="Q7" s="277"/>
      <c r="R7" s="277"/>
      <c r="S7" s="277"/>
      <c r="T7" s="277"/>
      <c r="U7" s="277"/>
      <c r="V7" s="277"/>
      <c r="W7" s="277"/>
      <c r="X7" s="277"/>
      <c r="Y7" s="277"/>
      <c r="Z7" s="277"/>
      <c r="AA7" s="277"/>
      <c r="AB7" s="277"/>
      <c r="AC7" s="277"/>
      <c r="AD7" s="277"/>
      <c r="AE7" s="277"/>
      <c r="AF7" s="277"/>
      <c r="AG7" s="277"/>
      <c r="AH7" s="277"/>
      <c r="AI7" s="277"/>
      <c r="AJ7" s="277"/>
      <c r="AK7" s="278" t="s">
        <v>108</v>
      </c>
      <c r="AL7" s="251" t="s">
        <v>109</v>
      </c>
      <c r="AM7" s="279" t="s">
        <v>110</v>
      </c>
      <c r="AN7" s="279"/>
    </row>
    <row r="8" spans="1:40" ht="15" customHeight="1" x14ac:dyDescent="0.4">
      <c r="A8" s="270"/>
      <c r="B8" s="281"/>
      <c r="C8" s="275"/>
      <c r="D8" s="250"/>
      <c r="E8" s="268"/>
      <c r="F8" s="250" t="s">
        <v>111</v>
      </c>
      <c r="G8" s="250"/>
      <c r="H8" s="250"/>
      <c r="I8" s="250"/>
      <c r="J8" s="250"/>
      <c r="K8" s="250"/>
      <c r="L8" s="250"/>
      <c r="M8" s="250" t="s">
        <v>112</v>
      </c>
      <c r="N8" s="250"/>
      <c r="O8" s="250"/>
      <c r="P8" s="250"/>
      <c r="Q8" s="250"/>
      <c r="R8" s="250"/>
      <c r="S8" s="250"/>
      <c r="T8" s="250" t="s">
        <v>113</v>
      </c>
      <c r="U8" s="250"/>
      <c r="V8" s="250"/>
      <c r="W8" s="250"/>
      <c r="X8" s="250"/>
      <c r="Y8" s="250"/>
      <c r="Z8" s="250"/>
      <c r="AA8" s="250" t="s">
        <v>114</v>
      </c>
      <c r="AB8" s="250"/>
      <c r="AC8" s="250"/>
      <c r="AD8" s="250"/>
      <c r="AE8" s="250"/>
      <c r="AF8" s="250"/>
      <c r="AG8" s="250"/>
      <c r="AH8" s="250" t="s">
        <v>115</v>
      </c>
      <c r="AI8" s="250"/>
      <c r="AJ8" s="250"/>
      <c r="AK8" s="278"/>
      <c r="AL8" s="251"/>
      <c r="AM8" s="279"/>
      <c r="AN8" s="279"/>
    </row>
    <row r="9" spans="1:40" ht="15" customHeight="1" x14ac:dyDescent="0.4">
      <c r="A9" s="270"/>
      <c r="B9" s="282" t="s">
        <v>155</v>
      </c>
      <c r="C9" s="275"/>
      <c r="D9" s="250"/>
      <c r="E9" s="268"/>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78"/>
      <c r="AL9" s="251"/>
      <c r="AM9" s="279"/>
      <c r="AN9" s="279"/>
    </row>
    <row r="10" spans="1:40" ht="15" customHeight="1" x14ac:dyDescent="0.4">
      <c r="A10" s="270"/>
      <c r="B10" s="283"/>
      <c r="C10" s="276"/>
      <c r="D10" s="250"/>
      <c r="E10" s="268"/>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78"/>
      <c r="AL10" s="251"/>
      <c r="AM10" s="279"/>
      <c r="AN10" s="279"/>
    </row>
    <row r="11" spans="1:40" ht="18" customHeight="1" x14ac:dyDescent="0.4">
      <c r="A11" s="73">
        <v>1</v>
      </c>
      <c r="B11" s="99" t="s">
        <v>156</v>
      </c>
      <c r="C11" s="81" t="s">
        <v>127</v>
      </c>
      <c r="D11" s="100"/>
      <c r="E11" s="101" t="s">
        <v>127</v>
      </c>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9">
        <f>+SUM(F11:AJ11)</f>
        <v>0</v>
      </c>
      <c r="AL11" s="70">
        <f>IF($AK$3="４週",AK11/4,AK11/(DAY(EOMONTH($F$9,0))/7))</f>
        <v>0</v>
      </c>
      <c r="AM11" s="265"/>
      <c r="AN11" s="265"/>
    </row>
    <row r="12" spans="1:40" ht="18" customHeight="1" x14ac:dyDescent="0.4">
      <c r="A12" s="73">
        <v>2</v>
      </c>
      <c r="B12" s="99" t="s">
        <v>173</v>
      </c>
      <c r="C12" s="81" t="s">
        <v>133</v>
      </c>
      <c r="D12" s="100"/>
      <c r="E12" s="101" t="s">
        <v>129</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 t="shared" ref="AK12:AK31" si="0">+SUM(F12:AJ12)</f>
        <v>0</v>
      </c>
      <c r="AL12" s="70">
        <f t="shared" ref="AL12:AL30" si="1">IF($AK$3="４週",AK12/4,AK12/(DAY(EOMONTH($F$9,0))/7))</f>
        <v>0</v>
      </c>
      <c r="AM12" s="265"/>
      <c r="AN12" s="265"/>
    </row>
    <row r="13" spans="1:40" ht="16.5" customHeight="1" x14ac:dyDescent="0.4">
      <c r="A13" s="73">
        <v>3</v>
      </c>
      <c r="B13" s="99" t="s">
        <v>174</v>
      </c>
      <c r="C13" s="81" t="s">
        <v>131</v>
      </c>
      <c r="D13" s="100"/>
      <c r="E13" s="101" t="s">
        <v>131</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si="0"/>
        <v>0</v>
      </c>
      <c r="AL13" s="70">
        <f t="shared" si="1"/>
        <v>0</v>
      </c>
      <c r="AM13" s="265"/>
      <c r="AN13" s="265"/>
    </row>
    <row r="14" spans="1:40" ht="18" customHeight="1" x14ac:dyDescent="0.4">
      <c r="A14" s="73">
        <v>4</v>
      </c>
      <c r="B14" s="99" t="s">
        <v>175</v>
      </c>
      <c r="C14" s="81" t="s">
        <v>133</v>
      </c>
      <c r="D14" s="100"/>
      <c r="E14" s="101" t="s">
        <v>133</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0"/>
        <v>0</v>
      </c>
      <c r="AL14" s="70">
        <f t="shared" si="1"/>
        <v>0</v>
      </c>
      <c r="AM14" s="265"/>
      <c r="AN14" s="265"/>
    </row>
    <row r="15" spans="1:40" ht="18" customHeight="1" x14ac:dyDescent="0.4">
      <c r="A15" s="73">
        <v>5</v>
      </c>
      <c r="B15" s="99"/>
      <c r="C15" s="81"/>
      <c r="D15" s="100"/>
      <c r="E15" s="101"/>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0"/>
        <v>0</v>
      </c>
      <c r="AL15" s="70">
        <f t="shared" si="1"/>
        <v>0</v>
      </c>
      <c r="AM15" s="265"/>
      <c r="AN15" s="265"/>
    </row>
    <row r="16" spans="1:40" ht="18" customHeight="1" x14ac:dyDescent="0.4">
      <c r="A16" s="73">
        <v>6</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0"/>
        <v>0</v>
      </c>
      <c r="AL16" s="70">
        <f t="shared" si="1"/>
        <v>0</v>
      </c>
      <c r="AM16" s="265"/>
      <c r="AN16" s="265"/>
    </row>
    <row r="17" spans="1:40" ht="18" customHeight="1" x14ac:dyDescent="0.4">
      <c r="A17" s="73">
        <v>7</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0"/>
        <v>0</v>
      </c>
      <c r="AL17" s="70">
        <f t="shared" si="1"/>
        <v>0</v>
      </c>
      <c r="AM17" s="265"/>
      <c r="AN17" s="265"/>
    </row>
    <row r="18" spans="1:40" ht="18" customHeight="1" x14ac:dyDescent="0.4">
      <c r="A18" s="73">
        <v>8</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0"/>
        <v>0</v>
      </c>
      <c r="AL18" s="70">
        <f t="shared" si="1"/>
        <v>0</v>
      </c>
      <c r="AM18" s="265"/>
      <c r="AN18" s="265"/>
    </row>
    <row r="19" spans="1:40" ht="18" customHeight="1" x14ac:dyDescent="0.4">
      <c r="A19" s="73">
        <v>9</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0"/>
        <v>0</v>
      </c>
      <c r="AL19" s="70">
        <f t="shared" si="1"/>
        <v>0</v>
      </c>
      <c r="AM19" s="265"/>
      <c r="AN19" s="265"/>
    </row>
    <row r="20" spans="1:40" ht="18" customHeight="1" x14ac:dyDescent="0.4">
      <c r="A20" s="73">
        <v>10</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0"/>
        <v>0</v>
      </c>
      <c r="AL20" s="70">
        <f t="shared" si="1"/>
        <v>0</v>
      </c>
      <c r="AM20" s="265"/>
      <c r="AN20" s="265"/>
    </row>
    <row r="21" spans="1:40" ht="18" customHeight="1" x14ac:dyDescent="0.4">
      <c r="A21" s="73">
        <v>11</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0"/>
        <v>0</v>
      </c>
      <c r="AL21" s="70">
        <f t="shared" si="1"/>
        <v>0</v>
      </c>
      <c r="AM21" s="265"/>
      <c r="AN21" s="265"/>
    </row>
    <row r="22" spans="1:40" ht="18" customHeight="1" x14ac:dyDescent="0.4">
      <c r="A22" s="73">
        <v>12</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0"/>
        <v>0</v>
      </c>
      <c r="AL22" s="70">
        <f t="shared" si="1"/>
        <v>0</v>
      </c>
      <c r="AM22" s="265"/>
      <c r="AN22" s="265"/>
    </row>
    <row r="23" spans="1:40" ht="18" customHeight="1" x14ac:dyDescent="0.4">
      <c r="A23" s="73">
        <v>13</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0"/>
        <v>0</v>
      </c>
      <c r="AL23" s="70">
        <f t="shared" si="1"/>
        <v>0</v>
      </c>
      <c r="AM23" s="265"/>
      <c r="AN23" s="265"/>
    </row>
    <row r="24" spans="1:40" ht="18" customHeight="1" x14ac:dyDescent="0.4">
      <c r="A24" s="73">
        <v>14</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0"/>
        <v>0</v>
      </c>
      <c r="AL24" s="70">
        <f t="shared" si="1"/>
        <v>0</v>
      </c>
      <c r="AM24" s="265"/>
      <c r="AN24" s="265"/>
    </row>
    <row r="25" spans="1:40" ht="18" customHeight="1" x14ac:dyDescent="0.4">
      <c r="A25" s="73">
        <v>15</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0"/>
        <v>0</v>
      </c>
      <c r="AL25" s="70">
        <f t="shared" si="1"/>
        <v>0</v>
      </c>
      <c r="AM25" s="265"/>
      <c r="AN25" s="265"/>
    </row>
    <row r="26" spans="1:40" ht="18" customHeight="1" x14ac:dyDescent="0.4">
      <c r="A26" s="73">
        <v>16</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0"/>
        <v>0</v>
      </c>
      <c r="AL26" s="70">
        <f t="shared" si="1"/>
        <v>0</v>
      </c>
      <c r="AM26" s="265"/>
      <c r="AN26" s="265"/>
    </row>
    <row r="27" spans="1:40" ht="18" customHeight="1" x14ac:dyDescent="0.4">
      <c r="A27" s="73">
        <v>17</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0"/>
        <v>0</v>
      </c>
      <c r="AL27" s="70">
        <f t="shared" si="1"/>
        <v>0</v>
      </c>
      <c r="AM27" s="265"/>
      <c r="AN27" s="265"/>
    </row>
    <row r="28" spans="1:40" ht="18" customHeight="1" x14ac:dyDescent="0.4">
      <c r="A28" s="73">
        <v>18</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0"/>
        <v>0</v>
      </c>
      <c r="AL28" s="70">
        <f t="shared" si="1"/>
        <v>0</v>
      </c>
      <c r="AM28" s="265"/>
      <c r="AN28" s="265"/>
    </row>
    <row r="29" spans="1:40" ht="18" customHeight="1" x14ac:dyDescent="0.4">
      <c r="A29" s="73">
        <v>19</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0"/>
        <v>0</v>
      </c>
      <c r="AL29" s="70">
        <f t="shared" si="1"/>
        <v>0</v>
      </c>
      <c r="AM29" s="265"/>
      <c r="AN29" s="265"/>
    </row>
    <row r="30" spans="1:40" ht="18" customHeight="1" x14ac:dyDescent="0.4">
      <c r="A30" s="73">
        <v>20</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0"/>
        <v>0</v>
      </c>
      <c r="AL30" s="70">
        <f t="shared" si="1"/>
        <v>0</v>
      </c>
      <c r="AM30" s="265"/>
      <c r="AN30" s="265"/>
    </row>
    <row r="31" spans="1:40" ht="18" customHeight="1" x14ac:dyDescent="0.4">
      <c r="A31" s="268" t="s">
        <v>116</v>
      </c>
      <c r="B31" s="269"/>
      <c r="C31" s="269"/>
      <c r="D31" s="269"/>
      <c r="E31" s="269"/>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71">
        <f t="shared" si="2"/>
        <v>0</v>
      </c>
      <c r="AI31" s="71">
        <f t="shared" si="2"/>
        <v>0</v>
      </c>
      <c r="AJ31" s="71">
        <f t="shared" si="2"/>
        <v>0</v>
      </c>
      <c r="AK31" s="69">
        <f t="shared" si="0"/>
        <v>0</v>
      </c>
      <c r="AL31" s="70">
        <f>IF($AK$3="４週",AK31/4,AK31/(DAY(EOMONTH($F$9,0))/7))</f>
        <v>0</v>
      </c>
      <c r="AM31" s="270"/>
      <c r="AN31" s="270"/>
    </row>
    <row r="32" spans="1:40" ht="18" customHeight="1" x14ac:dyDescent="0.4">
      <c r="A32" s="269" t="s">
        <v>117</v>
      </c>
      <c r="B32" s="269"/>
      <c r="C32" s="269"/>
      <c r="D32" s="269"/>
      <c r="E32" s="271"/>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71"/>
      <c r="AL32" s="72"/>
      <c r="AM32" s="270"/>
      <c r="AN32" s="270"/>
    </row>
    <row r="33" spans="1:43" ht="15" customHeight="1" x14ac:dyDescent="0.4">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43" ht="15" customHeight="1" x14ac:dyDescent="0.4">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3" ht="15" customHeight="1" x14ac:dyDescent="0.4">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3" ht="21" customHeight="1" x14ac:dyDescent="0.4">
      <c r="A36" s="67" t="s">
        <v>176</v>
      </c>
      <c r="B36" s="66"/>
      <c r="C36" s="66"/>
      <c r="D36" s="66"/>
      <c r="E36" s="66"/>
      <c r="F36" s="66"/>
      <c r="G36" s="60"/>
      <c r="H36" s="60"/>
      <c r="I36" s="60"/>
      <c r="J36" s="60"/>
      <c r="K36" s="60"/>
      <c r="L36" s="60"/>
      <c r="M36" s="60"/>
      <c r="N36" s="60"/>
      <c r="O36" s="60"/>
      <c r="AM36" s="66"/>
      <c r="AN36" s="62"/>
    </row>
    <row r="37" spans="1:43" ht="24.95" customHeight="1" x14ac:dyDescent="0.4">
      <c r="A37" s="250"/>
      <c r="B37" s="250"/>
      <c r="C37" s="250"/>
      <c r="D37" s="94">
        <v>4</v>
      </c>
      <c r="E37" s="94">
        <v>5</v>
      </c>
      <c r="F37" s="264">
        <v>6</v>
      </c>
      <c r="G37" s="264"/>
      <c r="H37" s="264"/>
      <c r="I37" s="264">
        <v>7</v>
      </c>
      <c r="J37" s="264"/>
      <c r="K37" s="264"/>
      <c r="L37" s="264">
        <v>8</v>
      </c>
      <c r="M37" s="264"/>
      <c r="N37" s="264"/>
      <c r="O37" s="264">
        <v>9</v>
      </c>
      <c r="P37" s="264"/>
      <c r="Q37" s="264"/>
      <c r="R37" s="264">
        <v>10</v>
      </c>
      <c r="S37" s="264"/>
      <c r="T37" s="264"/>
      <c r="U37" s="264">
        <v>11</v>
      </c>
      <c r="V37" s="264"/>
      <c r="W37" s="264"/>
      <c r="X37" s="264">
        <v>12</v>
      </c>
      <c r="Y37" s="264"/>
      <c r="Z37" s="264"/>
      <c r="AA37" s="264">
        <v>1</v>
      </c>
      <c r="AB37" s="264"/>
      <c r="AC37" s="264"/>
      <c r="AD37" s="264">
        <v>2</v>
      </c>
      <c r="AE37" s="264"/>
      <c r="AF37" s="264"/>
      <c r="AG37" s="264">
        <v>3</v>
      </c>
      <c r="AH37" s="264"/>
      <c r="AI37" s="264"/>
      <c r="AJ37" s="250" t="s">
        <v>177</v>
      </c>
      <c r="AK37" s="250"/>
      <c r="AL37" s="80" t="s">
        <v>178</v>
      </c>
      <c r="AM37" s="80" t="s">
        <v>184</v>
      </c>
      <c r="AN37"/>
      <c r="AO37"/>
      <c r="AP37"/>
      <c r="AQ37"/>
    </row>
    <row r="38" spans="1:43" ht="18" customHeight="1" x14ac:dyDescent="0.4">
      <c r="A38" s="262" t="s">
        <v>185</v>
      </c>
      <c r="B38" s="262"/>
      <c r="C38" s="262"/>
      <c r="D38" s="71">
        <f>SUM(D39:D43)</f>
        <v>4500</v>
      </c>
      <c r="E38" s="71">
        <f>SUM(E39:E43)</f>
        <v>4215</v>
      </c>
      <c r="F38" s="249">
        <f>SUM(F39:H43)</f>
        <v>4500</v>
      </c>
      <c r="G38" s="249"/>
      <c r="H38" s="249"/>
      <c r="I38" s="249">
        <f>SUM(I39:K43)</f>
        <v>4725</v>
      </c>
      <c r="J38" s="249"/>
      <c r="K38" s="249"/>
      <c r="L38" s="249">
        <f>SUM(L39:N43)</f>
        <v>4725</v>
      </c>
      <c r="M38" s="249"/>
      <c r="N38" s="249"/>
      <c r="O38" s="249">
        <f>SUM(O39:Q43)</f>
        <v>4275</v>
      </c>
      <c r="P38" s="249"/>
      <c r="Q38" s="249"/>
      <c r="R38" s="249">
        <f>SUM(R39:T43)</f>
        <v>4500</v>
      </c>
      <c r="S38" s="249"/>
      <c r="T38" s="249"/>
      <c r="U38" s="249">
        <f>SUM(U39:W43)</f>
        <v>4500</v>
      </c>
      <c r="V38" s="249"/>
      <c r="W38" s="249"/>
      <c r="X38" s="249">
        <f>SUM(X39:Z43)</f>
        <v>4275</v>
      </c>
      <c r="Y38" s="249"/>
      <c r="Z38" s="249"/>
      <c r="AA38" s="249">
        <f>SUM(AA39:AC43)</f>
        <v>4275</v>
      </c>
      <c r="AB38" s="249"/>
      <c r="AC38" s="249"/>
      <c r="AD38" s="249">
        <f>SUM(AD39:AF43)</f>
        <v>4275</v>
      </c>
      <c r="AE38" s="249"/>
      <c r="AF38" s="249"/>
      <c r="AG38" s="249">
        <f>SUM(AG39:AI43)</f>
        <v>2500</v>
      </c>
      <c r="AH38" s="249"/>
      <c r="AI38" s="249"/>
      <c r="AJ38" s="258">
        <f t="shared" ref="AJ38:AJ43" si="3">SUM(D38:AI38)</f>
        <v>51265</v>
      </c>
      <c r="AK38" s="258"/>
      <c r="AL38" s="266">
        <f>ROUNDUP(((AJ38-AJ44-AJ45)+AJ44*0.5+AJ45*0.75)/AJ46,1)</f>
        <v>208.6</v>
      </c>
      <c r="AM38" s="266">
        <f>ROUND((2*AJ39+3*AJ40+4*AJ41+5*AJ42+6*AJ43)/AJ38,1)</f>
        <v>4.3</v>
      </c>
      <c r="AN38"/>
      <c r="AO38"/>
      <c r="AP38"/>
      <c r="AQ38"/>
    </row>
    <row r="39" spans="1:43" ht="18" customHeight="1" x14ac:dyDescent="0.4">
      <c r="A39" s="289" t="s">
        <v>186</v>
      </c>
      <c r="B39" s="290"/>
      <c r="C39" s="291"/>
      <c r="D39" s="68">
        <v>100</v>
      </c>
      <c r="E39" s="68">
        <v>95</v>
      </c>
      <c r="F39" s="263">
        <v>100</v>
      </c>
      <c r="G39" s="263"/>
      <c r="H39" s="263"/>
      <c r="I39" s="263">
        <v>105</v>
      </c>
      <c r="J39" s="263"/>
      <c r="K39" s="263"/>
      <c r="L39" s="263">
        <v>105</v>
      </c>
      <c r="M39" s="263"/>
      <c r="N39" s="263"/>
      <c r="O39" s="263">
        <v>95</v>
      </c>
      <c r="P39" s="263"/>
      <c r="Q39" s="263"/>
      <c r="R39" s="263">
        <v>100</v>
      </c>
      <c r="S39" s="263"/>
      <c r="T39" s="263"/>
      <c r="U39" s="263">
        <v>100</v>
      </c>
      <c r="V39" s="263"/>
      <c r="W39" s="263"/>
      <c r="X39" s="263">
        <v>95</v>
      </c>
      <c r="Y39" s="263"/>
      <c r="Z39" s="263"/>
      <c r="AA39" s="263">
        <v>95</v>
      </c>
      <c r="AB39" s="263"/>
      <c r="AC39" s="263"/>
      <c r="AD39" s="263">
        <v>95</v>
      </c>
      <c r="AE39" s="263"/>
      <c r="AF39" s="263"/>
      <c r="AG39" s="263">
        <v>100</v>
      </c>
      <c r="AH39" s="263"/>
      <c r="AI39" s="263"/>
      <c r="AJ39" s="258">
        <f t="shared" si="3"/>
        <v>1185</v>
      </c>
      <c r="AK39" s="258"/>
      <c r="AL39" s="288"/>
      <c r="AM39" s="288"/>
      <c r="AN39"/>
      <c r="AO39"/>
      <c r="AP39"/>
      <c r="AQ39"/>
    </row>
    <row r="40" spans="1:43" ht="18" customHeight="1" x14ac:dyDescent="0.4">
      <c r="A40" s="289" t="s">
        <v>187</v>
      </c>
      <c r="B40" s="290"/>
      <c r="C40" s="291"/>
      <c r="D40" s="68">
        <v>100</v>
      </c>
      <c r="E40" s="68">
        <v>95</v>
      </c>
      <c r="F40" s="263">
        <v>100</v>
      </c>
      <c r="G40" s="263"/>
      <c r="H40" s="263"/>
      <c r="I40" s="263">
        <v>105</v>
      </c>
      <c r="J40" s="263"/>
      <c r="K40" s="263"/>
      <c r="L40" s="263">
        <v>105</v>
      </c>
      <c r="M40" s="263"/>
      <c r="N40" s="263"/>
      <c r="O40" s="263">
        <v>95</v>
      </c>
      <c r="P40" s="263"/>
      <c r="Q40" s="263"/>
      <c r="R40" s="263">
        <v>100</v>
      </c>
      <c r="S40" s="263"/>
      <c r="T40" s="263"/>
      <c r="U40" s="263">
        <v>100</v>
      </c>
      <c r="V40" s="263"/>
      <c r="W40" s="263"/>
      <c r="X40" s="263">
        <v>95</v>
      </c>
      <c r="Y40" s="263"/>
      <c r="Z40" s="263"/>
      <c r="AA40" s="263">
        <v>95</v>
      </c>
      <c r="AB40" s="263"/>
      <c r="AC40" s="263"/>
      <c r="AD40" s="263">
        <v>95</v>
      </c>
      <c r="AE40" s="263"/>
      <c r="AF40" s="263"/>
      <c r="AG40" s="263">
        <v>100</v>
      </c>
      <c r="AH40" s="263"/>
      <c r="AI40" s="263"/>
      <c r="AJ40" s="258">
        <f t="shared" si="3"/>
        <v>1185</v>
      </c>
      <c r="AK40" s="258"/>
      <c r="AL40" s="288"/>
      <c r="AM40" s="288"/>
      <c r="AN40"/>
      <c r="AO40"/>
      <c r="AP40"/>
      <c r="AQ40"/>
    </row>
    <row r="41" spans="1:43" ht="18" customHeight="1" x14ac:dyDescent="0.4">
      <c r="A41" s="289" t="s">
        <v>188</v>
      </c>
      <c r="B41" s="290"/>
      <c r="C41" s="291"/>
      <c r="D41" s="68">
        <v>2800</v>
      </c>
      <c r="E41" s="68">
        <v>2620</v>
      </c>
      <c r="F41" s="263">
        <v>2800</v>
      </c>
      <c r="G41" s="263"/>
      <c r="H41" s="263"/>
      <c r="I41" s="263">
        <v>2940</v>
      </c>
      <c r="J41" s="263"/>
      <c r="K41" s="263"/>
      <c r="L41" s="263">
        <v>2940</v>
      </c>
      <c r="M41" s="263"/>
      <c r="N41" s="263"/>
      <c r="O41" s="263">
        <v>2660</v>
      </c>
      <c r="P41" s="263"/>
      <c r="Q41" s="263"/>
      <c r="R41" s="263">
        <v>2800</v>
      </c>
      <c r="S41" s="263"/>
      <c r="T41" s="263"/>
      <c r="U41" s="263">
        <v>2800</v>
      </c>
      <c r="V41" s="263"/>
      <c r="W41" s="263"/>
      <c r="X41" s="263">
        <v>2660</v>
      </c>
      <c r="Y41" s="263"/>
      <c r="Z41" s="263"/>
      <c r="AA41" s="263">
        <v>2660</v>
      </c>
      <c r="AB41" s="263"/>
      <c r="AC41" s="263"/>
      <c r="AD41" s="263">
        <v>2660</v>
      </c>
      <c r="AE41" s="263"/>
      <c r="AF41" s="263"/>
      <c r="AG41" s="263">
        <v>800</v>
      </c>
      <c r="AH41" s="263"/>
      <c r="AI41" s="263"/>
      <c r="AJ41" s="258">
        <f t="shared" si="3"/>
        <v>31140</v>
      </c>
      <c r="AK41" s="258"/>
      <c r="AL41" s="288"/>
      <c r="AM41" s="288"/>
      <c r="AN41"/>
      <c r="AO41"/>
      <c r="AP41"/>
      <c r="AQ41"/>
    </row>
    <row r="42" spans="1:43" ht="18" customHeight="1" x14ac:dyDescent="0.4">
      <c r="A42" s="289" t="s">
        <v>189</v>
      </c>
      <c r="B42" s="290"/>
      <c r="C42" s="291"/>
      <c r="D42" s="68">
        <v>1400</v>
      </c>
      <c r="E42" s="68">
        <v>1310</v>
      </c>
      <c r="F42" s="263">
        <v>1400</v>
      </c>
      <c r="G42" s="263"/>
      <c r="H42" s="263"/>
      <c r="I42" s="263">
        <v>1470</v>
      </c>
      <c r="J42" s="263"/>
      <c r="K42" s="263"/>
      <c r="L42" s="263">
        <v>1470</v>
      </c>
      <c r="M42" s="263"/>
      <c r="N42" s="263"/>
      <c r="O42" s="263">
        <v>1330</v>
      </c>
      <c r="P42" s="263"/>
      <c r="Q42" s="263"/>
      <c r="R42" s="263">
        <v>1400</v>
      </c>
      <c r="S42" s="263"/>
      <c r="T42" s="263"/>
      <c r="U42" s="263">
        <v>1400</v>
      </c>
      <c r="V42" s="263"/>
      <c r="W42" s="263"/>
      <c r="X42" s="263">
        <v>1330</v>
      </c>
      <c r="Y42" s="263"/>
      <c r="Z42" s="263"/>
      <c r="AA42" s="263">
        <v>1330</v>
      </c>
      <c r="AB42" s="263"/>
      <c r="AC42" s="263"/>
      <c r="AD42" s="263">
        <v>1330</v>
      </c>
      <c r="AE42" s="263"/>
      <c r="AF42" s="263"/>
      <c r="AG42" s="263">
        <v>1400</v>
      </c>
      <c r="AH42" s="263"/>
      <c r="AI42" s="263"/>
      <c r="AJ42" s="258">
        <f t="shared" si="3"/>
        <v>16570</v>
      </c>
      <c r="AK42" s="258"/>
      <c r="AL42" s="288"/>
      <c r="AM42" s="288"/>
      <c r="AN42"/>
      <c r="AO42"/>
      <c r="AP42"/>
      <c r="AQ42"/>
    </row>
    <row r="43" spans="1:43" ht="18" customHeight="1" x14ac:dyDescent="0.4">
      <c r="A43" s="289" t="s">
        <v>190</v>
      </c>
      <c r="B43" s="290"/>
      <c r="C43" s="291"/>
      <c r="D43" s="68">
        <v>100</v>
      </c>
      <c r="E43" s="68">
        <v>95</v>
      </c>
      <c r="F43" s="263">
        <v>100</v>
      </c>
      <c r="G43" s="263"/>
      <c r="H43" s="263"/>
      <c r="I43" s="263">
        <v>105</v>
      </c>
      <c r="J43" s="263"/>
      <c r="K43" s="263"/>
      <c r="L43" s="263">
        <v>105</v>
      </c>
      <c r="M43" s="263"/>
      <c r="N43" s="263"/>
      <c r="O43" s="263">
        <v>95</v>
      </c>
      <c r="P43" s="263"/>
      <c r="Q43" s="263"/>
      <c r="R43" s="263">
        <v>100</v>
      </c>
      <c r="S43" s="263"/>
      <c r="T43" s="263"/>
      <c r="U43" s="263">
        <v>100</v>
      </c>
      <c r="V43" s="263"/>
      <c r="W43" s="263"/>
      <c r="X43" s="263">
        <v>95</v>
      </c>
      <c r="Y43" s="263"/>
      <c r="Z43" s="263"/>
      <c r="AA43" s="263">
        <v>95</v>
      </c>
      <c r="AB43" s="263"/>
      <c r="AC43" s="263"/>
      <c r="AD43" s="263">
        <v>95</v>
      </c>
      <c r="AE43" s="263"/>
      <c r="AF43" s="263"/>
      <c r="AG43" s="263">
        <v>100</v>
      </c>
      <c r="AH43" s="263"/>
      <c r="AI43" s="263"/>
      <c r="AJ43" s="258">
        <f t="shared" si="3"/>
        <v>1185</v>
      </c>
      <c r="AK43" s="258"/>
      <c r="AL43" s="288"/>
      <c r="AM43" s="288"/>
      <c r="AN43"/>
      <c r="AO43"/>
      <c r="AP43"/>
      <c r="AQ43"/>
    </row>
    <row r="44" spans="1:43" ht="18" customHeight="1" x14ac:dyDescent="0.4">
      <c r="A44" s="106"/>
      <c r="B44" s="109" t="s">
        <v>191</v>
      </c>
      <c r="C44" s="107"/>
      <c r="D44" s="68">
        <v>100</v>
      </c>
      <c r="E44" s="68">
        <v>95</v>
      </c>
      <c r="F44" s="263">
        <v>100</v>
      </c>
      <c r="G44" s="263"/>
      <c r="H44" s="263"/>
      <c r="I44" s="263">
        <v>105</v>
      </c>
      <c r="J44" s="263"/>
      <c r="K44" s="263"/>
      <c r="L44" s="263">
        <v>105</v>
      </c>
      <c r="M44" s="263"/>
      <c r="N44" s="263"/>
      <c r="O44" s="263">
        <v>95</v>
      </c>
      <c r="P44" s="263"/>
      <c r="Q44" s="263"/>
      <c r="R44" s="263">
        <v>100</v>
      </c>
      <c r="S44" s="263"/>
      <c r="T44" s="263"/>
      <c r="U44" s="263">
        <v>100</v>
      </c>
      <c r="V44" s="263"/>
      <c r="W44" s="263"/>
      <c r="X44" s="263">
        <v>95</v>
      </c>
      <c r="Y44" s="263"/>
      <c r="Z44" s="263"/>
      <c r="AA44" s="263">
        <v>95</v>
      </c>
      <c r="AB44" s="263"/>
      <c r="AC44" s="263"/>
      <c r="AD44" s="263">
        <v>95</v>
      </c>
      <c r="AE44" s="263"/>
      <c r="AF44" s="263"/>
      <c r="AG44" s="263">
        <v>2000</v>
      </c>
      <c r="AH44" s="263"/>
      <c r="AI44" s="263"/>
      <c r="AJ44" s="258">
        <f t="shared" ref="AJ44:AJ45" si="4">SUM(D44:AI44)</f>
        <v>3085</v>
      </c>
      <c r="AK44" s="258"/>
      <c r="AL44" s="288"/>
      <c r="AM44" s="288"/>
      <c r="AN44"/>
      <c r="AO44"/>
      <c r="AP44"/>
      <c r="AQ44"/>
    </row>
    <row r="45" spans="1:43" ht="18" customHeight="1" x14ac:dyDescent="0.4">
      <c r="A45" s="106"/>
      <c r="B45" s="292" t="s">
        <v>192</v>
      </c>
      <c r="C45" s="293"/>
      <c r="D45" s="68">
        <v>100</v>
      </c>
      <c r="E45" s="68">
        <v>95</v>
      </c>
      <c r="F45" s="263">
        <v>100</v>
      </c>
      <c r="G45" s="263"/>
      <c r="H45" s="263"/>
      <c r="I45" s="263">
        <v>105</v>
      </c>
      <c r="J45" s="263"/>
      <c r="K45" s="263"/>
      <c r="L45" s="263">
        <v>105</v>
      </c>
      <c r="M45" s="263"/>
      <c r="N45" s="263"/>
      <c r="O45" s="263">
        <v>95</v>
      </c>
      <c r="P45" s="263"/>
      <c r="Q45" s="263"/>
      <c r="R45" s="263">
        <v>100</v>
      </c>
      <c r="S45" s="263"/>
      <c r="T45" s="263"/>
      <c r="U45" s="263">
        <v>100</v>
      </c>
      <c r="V45" s="263"/>
      <c r="W45" s="263"/>
      <c r="X45" s="263">
        <v>95</v>
      </c>
      <c r="Y45" s="263"/>
      <c r="Z45" s="263"/>
      <c r="AA45" s="263">
        <v>95</v>
      </c>
      <c r="AB45" s="263"/>
      <c r="AC45" s="263"/>
      <c r="AD45" s="263">
        <v>95</v>
      </c>
      <c r="AE45" s="263"/>
      <c r="AF45" s="263"/>
      <c r="AG45" s="263">
        <v>100</v>
      </c>
      <c r="AH45" s="263"/>
      <c r="AI45" s="263"/>
      <c r="AJ45" s="258">
        <f t="shared" si="4"/>
        <v>1185</v>
      </c>
      <c r="AK45" s="258"/>
      <c r="AL45" s="288"/>
      <c r="AM45" s="288"/>
      <c r="AN45"/>
      <c r="AO45"/>
      <c r="AP45"/>
      <c r="AQ45"/>
    </row>
    <row r="46" spans="1:43" ht="18" customHeight="1" x14ac:dyDescent="0.4">
      <c r="A46" s="262" t="s">
        <v>180</v>
      </c>
      <c r="B46" s="262"/>
      <c r="C46" s="262"/>
      <c r="D46" s="68">
        <v>20</v>
      </c>
      <c r="E46" s="68">
        <v>19</v>
      </c>
      <c r="F46" s="263">
        <v>20</v>
      </c>
      <c r="G46" s="263"/>
      <c r="H46" s="263"/>
      <c r="I46" s="263">
        <v>21</v>
      </c>
      <c r="J46" s="263"/>
      <c r="K46" s="263"/>
      <c r="L46" s="263">
        <v>21</v>
      </c>
      <c r="M46" s="263"/>
      <c r="N46" s="263"/>
      <c r="O46" s="263">
        <v>19</v>
      </c>
      <c r="P46" s="263"/>
      <c r="Q46" s="263"/>
      <c r="R46" s="263">
        <v>20</v>
      </c>
      <c r="S46" s="263"/>
      <c r="T46" s="263"/>
      <c r="U46" s="263">
        <v>20</v>
      </c>
      <c r="V46" s="263"/>
      <c r="W46" s="263"/>
      <c r="X46" s="263">
        <v>19</v>
      </c>
      <c r="Y46" s="263"/>
      <c r="Z46" s="263"/>
      <c r="AA46" s="263">
        <v>19</v>
      </c>
      <c r="AB46" s="263"/>
      <c r="AC46" s="263"/>
      <c r="AD46" s="263">
        <v>19</v>
      </c>
      <c r="AE46" s="263"/>
      <c r="AF46" s="263"/>
      <c r="AG46" s="263">
        <v>20</v>
      </c>
      <c r="AH46" s="263"/>
      <c r="AI46" s="263"/>
      <c r="AJ46" s="258">
        <f>+SUM(D46:AI46)</f>
        <v>237</v>
      </c>
      <c r="AK46" s="258"/>
      <c r="AL46" s="267"/>
      <c r="AM46" s="267"/>
      <c r="AN46"/>
      <c r="AO46"/>
      <c r="AP46"/>
      <c r="AQ46"/>
    </row>
    <row r="47" spans="1:43" ht="18" customHeight="1" x14ac:dyDescent="0.4">
      <c r="A47" s="83" t="s">
        <v>193</v>
      </c>
      <c r="B47" s="83"/>
      <c r="C47" s="83"/>
      <c r="D47"/>
      <c r="E47"/>
      <c r="F47"/>
      <c r="G47"/>
      <c r="H47"/>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102"/>
      <c r="AK47" s="60"/>
      <c r="AL47" s="66"/>
      <c r="AM47" s="66"/>
      <c r="AN47" s="62"/>
    </row>
    <row r="48" spans="1:43" ht="5.0999999999999996" customHeight="1" x14ac:dyDescent="0.4">
      <c r="A48" s="83"/>
      <c r="B48" s="83"/>
      <c r="C48" s="83"/>
      <c r="D48"/>
      <c r="E48"/>
      <c r="F48"/>
      <c r="G48"/>
      <c r="H48"/>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102"/>
      <c r="AK48" s="60"/>
      <c r="AL48" s="66"/>
      <c r="AM48" s="66"/>
      <c r="AN48" s="62"/>
    </row>
    <row r="49" spans="1:40" ht="18" customHeight="1" x14ac:dyDescent="0.4">
      <c r="A49" s="67" t="s">
        <v>159</v>
      </c>
      <c r="B49" s="60"/>
      <c r="D49" s="60"/>
      <c r="E49" s="60"/>
      <c r="F49" s="60"/>
      <c r="G49" s="60"/>
      <c r="H49" s="60"/>
      <c r="I49" s="60"/>
      <c r="J49" s="60"/>
      <c r="K49" s="60"/>
      <c r="L49" s="60"/>
      <c r="M49" s="60"/>
      <c r="N49" s="60"/>
      <c r="O49" s="60"/>
      <c r="P49" s="60"/>
      <c r="Q49" s="60"/>
      <c r="R49" s="60"/>
      <c r="S49" s="60"/>
      <c r="T49" s="60"/>
      <c r="U49" s="60"/>
      <c r="V49" s="60"/>
      <c r="W49" s="66"/>
      <c r="X49" s="60"/>
      <c r="Y49" s="60"/>
      <c r="Z49" s="60"/>
      <c r="AA49" s="60"/>
      <c r="AB49" s="60"/>
      <c r="AC49" s="60"/>
      <c r="AD49" s="60"/>
      <c r="AE49" s="60"/>
      <c r="AF49" s="60"/>
      <c r="AG49" s="60"/>
      <c r="AH49" s="60"/>
      <c r="AI49" s="60"/>
      <c r="AJ49" s="102"/>
      <c r="AK49" s="60"/>
      <c r="AL49" s="66"/>
      <c r="AM49" s="66"/>
      <c r="AN49" s="62"/>
    </row>
    <row r="50" spans="1:40" ht="45" customHeight="1" x14ac:dyDescent="0.4">
      <c r="A50" s="250" t="s">
        <v>160</v>
      </c>
      <c r="B50" s="250"/>
      <c r="C50" s="250" t="s">
        <v>173</v>
      </c>
      <c r="D50" s="250"/>
      <c r="E50" s="251" t="s">
        <v>194</v>
      </c>
      <c r="F50" s="251"/>
      <c r="G50" s="251"/>
      <c r="H50" s="251"/>
      <c r="I50"/>
      <c r="J50"/>
      <c r="K50"/>
      <c r="L50"/>
      <c r="M50"/>
      <c r="N50"/>
      <c r="O50"/>
      <c r="P50"/>
      <c r="Q50"/>
      <c r="R50"/>
      <c r="S50"/>
      <c r="T50"/>
      <c r="U50"/>
      <c r="W50" s="66"/>
      <c r="X50" s="60"/>
      <c r="Y50" s="60"/>
      <c r="Z50" s="60"/>
      <c r="AA50" s="60"/>
      <c r="AB50" s="60"/>
      <c r="AC50" s="60"/>
      <c r="AD50" s="60"/>
      <c r="AE50" s="60"/>
      <c r="AF50" s="60"/>
      <c r="AG50" s="60"/>
      <c r="AH50" s="60"/>
      <c r="AI50" s="60"/>
      <c r="AJ50" s="102"/>
      <c r="AK50" s="60"/>
      <c r="AL50" s="66"/>
      <c r="AM50" s="66"/>
      <c r="AN50" s="62"/>
    </row>
    <row r="51" spans="1:40" ht="18" customHeight="1" x14ac:dyDescent="0.4">
      <c r="A51" s="251" t="s">
        <v>161</v>
      </c>
      <c r="B51" s="251"/>
      <c r="C51" s="249">
        <f>ROUNDDOWN(IF(AL38&lt;=60,1,1+ROUNDUP((AL38-60)/40,0)),1)</f>
        <v>5</v>
      </c>
      <c r="D51" s="249"/>
      <c r="E51" s="249">
        <f>ROUNDDOWN(IF(AM38&lt;4,AL38/6,IF(AM38&lt;5,AL38/5,AL38/3)),1)</f>
        <v>41.7</v>
      </c>
      <c r="F51" s="249"/>
      <c r="G51" s="249"/>
      <c r="H51" s="249"/>
      <c r="I51"/>
      <c r="J51"/>
      <c r="K51"/>
      <c r="L51"/>
      <c r="M51"/>
      <c r="N51"/>
      <c r="O51"/>
      <c r="P51"/>
      <c r="Q51"/>
      <c r="R51"/>
      <c r="S51"/>
      <c r="T51"/>
      <c r="U51"/>
      <c r="W51" s="66"/>
      <c r="X51" s="60"/>
      <c r="Y51" s="60"/>
      <c r="Z51" s="60"/>
      <c r="AA51" s="60"/>
      <c r="AB51" s="60"/>
      <c r="AC51" s="60"/>
      <c r="AD51" s="60"/>
      <c r="AE51" s="60"/>
      <c r="AF51" s="60"/>
      <c r="AG51" s="60"/>
      <c r="AH51" s="60"/>
      <c r="AI51" s="60"/>
      <c r="AJ51" s="102"/>
      <c r="AK51" s="60"/>
      <c r="AL51" s="66"/>
      <c r="AM51" s="66"/>
      <c r="AN51" s="62"/>
    </row>
    <row r="52" spans="1:40" ht="21" customHeight="1" x14ac:dyDescent="0.4">
      <c r="A52" s="67" t="s">
        <v>163</v>
      </c>
      <c r="B52" s="59"/>
      <c r="C52" s="63"/>
      <c r="D52" s="63"/>
      <c r="E52" s="63"/>
      <c r="F52" s="63"/>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3"/>
      <c r="AM52" s="63"/>
      <c r="AN52" s="62"/>
    </row>
    <row r="53" spans="1:40" ht="24.95" customHeight="1" x14ac:dyDescent="0.4">
      <c r="A53" s="62"/>
      <c r="B53" s="66"/>
      <c r="C53" s="247" t="str">
        <f>IF(VLOOKUP($AK$1,選択肢!$A$1:$J$32,C58,FALSE)=0,"-",VLOOKUP($AK$1,選択肢!$A$1:$J$32,C58,FALSE))</f>
        <v>管理者</v>
      </c>
      <c r="D53" s="248"/>
      <c r="E53" s="260" t="str">
        <f>IF(VLOOKUP($AK$1,選択肢!$A$1:$J$32,E58,FALSE)=0,"-",VLOOKUP($AK$1,選択肢!$A$1:$J$32,E58,FALSE))</f>
        <v>サービス管理責任者</v>
      </c>
      <c r="F53" s="260"/>
      <c r="G53" s="260"/>
      <c r="H53" s="260"/>
      <c r="I53" s="247" t="str">
        <f>IF(VLOOKUP($AK$1,選択肢!$A$1:$J$32,I58,FALSE)=0,"-",VLOOKUP($AK$1,選択肢!$A$1:$J$32,I58,FALSE))</f>
        <v>医師</v>
      </c>
      <c r="J53" s="248"/>
      <c r="K53" s="248"/>
      <c r="L53" s="248"/>
      <c r="M53" s="248"/>
      <c r="N53" s="259"/>
      <c r="O53" s="247" t="str">
        <f>IF(VLOOKUP($AK$1,選択肢!$A$1:$J$32,O58,FALSE)=0,"-",VLOOKUP($AK$1,選択肢!$A$1:$J$32,O58,FALSE))</f>
        <v>看護職員</v>
      </c>
      <c r="P53" s="248"/>
      <c r="Q53" s="248"/>
      <c r="R53" s="248"/>
      <c r="S53" s="248"/>
      <c r="T53" s="259"/>
      <c r="U53" s="247" t="str">
        <f>IF(VLOOKUP($AK$1,選択肢!$A$1:$J$32,U58,FALSE)=0,"-",VLOOKUP($AK$1,選択肢!$A$1:$J$32,U58,FALSE))</f>
        <v>理学療法士</v>
      </c>
      <c r="V53" s="248"/>
      <c r="W53" s="248"/>
      <c r="X53" s="248"/>
      <c r="Y53" s="248"/>
      <c r="Z53" s="259"/>
      <c r="AA53" s="247" t="str">
        <f>IF(VLOOKUP($AK$1,選択肢!$A$1:$J$32,AA58,FALSE)=0,"-",VLOOKUP($AK$1,選択肢!$A$1:$J$32,AA58,FALSE))</f>
        <v>作業療法士</v>
      </c>
      <c r="AB53" s="248"/>
      <c r="AC53" s="248"/>
      <c r="AD53" s="248"/>
      <c r="AE53" s="248"/>
      <c r="AF53" s="259"/>
      <c r="AG53" s="260" t="str">
        <f>IF(VLOOKUP($AK$1,選択肢!$A$1:$J$32,AG58,FALSE)=0,"-",VLOOKUP($AK$1,選択肢!$A$1:$J$32,AG58,FALSE))</f>
        <v>言語聴覚士</v>
      </c>
      <c r="AH53" s="260"/>
      <c r="AI53" s="260"/>
      <c r="AJ53" s="260"/>
      <c r="AK53" s="260"/>
      <c r="AL53" s="260" t="str">
        <f>IF(VLOOKUP($AK$1,選択肢!$A$1:$J$32,AL58,FALSE)=0,"-",VLOOKUP($AK$1,選択肢!$A$1:$J$32,AL58,FALSE))</f>
        <v>生活支援員</v>
      </c>
      <c r="AM53" s="260"/>
      <c r="AN53" s="62"/>
    </row>
    <row r="54" spans="1:40" ht="18" customHeight="1" x14ac:dyDescent="0.4">
      <c r="A54" s="62"/>
      <c r="B54" s="66"/>
      <c r="C54" s="98" t="s">
        <v>164</v>
      </c>
      <c r="D54" s="98" t="s">
        <v>165</v>
      </c>
      <c r="E54" s="97" t="s">
        <v>164</v>
      </c>
      <c r="F54" s="261" t="s">
        <v>165</v>
      </c>
      <c r="G54" s="261"/>
      <c r="H54" s="261"/>
      <c r="I54" s="255" t="s">
        <v>164</v>
      </c>
      <c r="J54" s="256"/>
      <c r="K54" s="257"/>
      <c r="L54" s="255" t="s">
        <v>165</v>
      </c>
      <c r="M54" s="256"/>
      <c r="N54" s="257"/>
      <c r="O54" s="255" t="s">
        <v>164</v>
      </c>
      <c r="P54" s="256"/>
      <c r="Q54" s="257"/>
      <c r="R54" s="255" t="s">
        <v>165</v>
      </c>
      <c r="S54" s="256"/>
      <c r="T54" s="257"/>
      <c r="U54" s="255" t="s">
        <v>164</v>
      </c>
      <c r="V54" s="256"/>
      <c r="W54" s="257"/>
      <c r="X54" s="255" t="s">
        <v>165</v>
      </c>
      <c r="Y54" s="256"/>
      <c r="Z54" s="257"/>
      <c r="AA54" s="255" t="s">
        <v>164</v>
      </c>
      <c r="AB54" s="256"/>
      <c r="AC54" s="257"/>
      <c r="AD54" s="255" t="s">
        <v>165</v>
      </c>
      <c r="AE54" s="256"/>
      <c r="AF54" s="257"/>
      <c r="AG54" s="255" t="s">
        <v>164</v>
      </c>
      <c r="AH54" s="256"/>
      <c r="AI54" s="257"/>
      <c r="AJ54" s="255" t="s">
        <v>165</v>
      </c>
      <c r="AK54" s="257"/>
      <c r="AL54" s="97" t="s">
        <v>27</v>
      </c>
      <c r="AM54" s="97" t="s">
        <v>182</v>
      </c>
      <c r="AN54" s="62"/>
    </row>
    <row r="55" spans="1:40" ht="18" customHeight="1" x14ac:dyDescent="0.4">
      <c r="A55" s="62"/>
      <c r="B55" s="74" t="s">
        <v>166</v>
      </c>
      <c r="C55" s="97">
        <f>COUNTIFS($B$11:$B$30,C$53,$C$11:$C$30,"A",$E$11:$E$30,"*")</f>
        <v>1</v>
      </c>
      <c r="D55" s="97">
        <f>COUNTIFS($B$11:$B$30,C$53,$C$11:$C$30,"B",$E$11:$E$30,"*")</f>
        <v>0</v>
      </c>
      <c r="E55" s="97">
        <f>COUNTIFS($B$11:$B$30,E$53,$C$11:$C$30,"A",$E$11:$E$30,"*")</f>
        <v>0</v>
      </c>
      <c r="F55" s="255">
        <f>COUNTIFS($B$11:$B$30,E$53,$C$11:$C$30,"B",$E$11:$E$30,"*")</f>
        <v>0</v>
      </c>
      <c r="G55" s="256"/>
      <c r="H55" s="257"/>
      <c r="I55" s="255">
        <f>COUNTIFS($B$11:$B$30,I$53,$C$11:$C$30,"A",$E$11:$E$30,"*")</f>
        <v>0</v>
      </c>
      <c r="J55" s="256"/>
      <c r="K55" s="257"/>
      <c r="L55" s="255">
        <f>COUNTIFS($B$11:$B$30,I$53,$C$11:$C$30,"B",$E$11:$E$30,"*")</f>
        <v>0</v>
      </c>
      <c r="M55" s="256"/>
      <c r="N55" s="257"/>
      <c r="O55" s="255">
        <f>COUNTIFS($B$11:$B$30,O$53,$C$11:$C$30,"A",$E$11:$E$30,"*")</f>
        <v>0</v>
      </c>
      <c r="P55" s="256"/>
      <c r="Q55" s="257"/>
      <c r="R55" s="255">
        <f>COUNTIFS($B$11:$B$30,O$53,$C$11:$C$30,"B",$E$11:$E$30,"*")</f>
        <v>0</v>
      </c>
      <c r="S55" s="256"/>
      <c r="T55" s="257"/>
      <c r="U55" s="255">
        <f>COUNTIFS($B$11:$B$30,U$53,$C$11:$C$30,"A",$E$11:$E$30,"*")</f>
        <v>0</v>
      </c>
      <c r="V55" s="256"/>
      <c r="W55" s="257"/>
      <c r="X55" s="255">
        <f>COUNTIFS($B$11:$B$30,U$53,$C$11:$C$30,"B",$E$11:$E$30,"*")</f>
        <v>0</v>
      </c>
      <c r="Y55" s="256"/>
      <c r="Z55" s="257"/>
      <c r="AA55" s="255">
        <f>COUNTIFS($B$11:$B$30,AA$53,$C$11:$C$30,"A",$E$11:$E$30,"*")</f>
        <v>0</v>
      </c>
      <c r="AB55" s="256"/>
      <c r="AC55" s="257"/>
      <c r="AD55" s="255">
        <f>COUNTIFS($B$11:$B$30,AA$53,$C$11:$C$30,"B",$E$11:$E$30,"*")</f>
        <v>0</v>
      </c>
      <c r="AE55" s="256"/>
      <c r="AF55" s="257"/>
      <c r="AG55" s="255">
        <f>COUNTIFS($B$11:$B$30,AG$53,$C$11:$C$30,"A",$E$11:$E$30,"*")</f>
        <v>0</v>
      </c>
      <c r="AH55" s="256"/>
      <c r="AI55" s="257"/>
      <c r="AJ55" s="255">
        <f>COUNTIFS($B$11:$B$30,AG$53,$C$11:$C$30,"B",$E$11:$E$30,"*")</f>
        <v>0</v>
      </c>
      <c r="AK55" s="257"/>
      <c r="AL55" s="97">
        <f>COUNTIFS($B$11:$B$30,AL$53,$C$11:$C$30,"A",$E$11:$E$30,"*")</f>
        <v>0</v>
      </c>
      <c r="AM55" s="97">
        <f>COUNTIFS($B$11:$B$30,AL$53,$C$11:$C$30,"B",$E$11:$E$30,"*")</f>
        <v>0</v>
      </c>
      <c r="AN55" s="62"/>
    </row>
    <row r="56" spans="1:40" ht="18" customHeight="1" x14ac:dyDescent="0.4">
      <c r="A56" s="62"/>
      <c r="B56" s="80" t="s">
        <v>167</v>
      </c>
      <c r="C56" s="97">
        <f>COUNTIFS($B$11:$B$30,C$53,$C$11:$C$30,"C",$E$11:$E$30,"*")</f>
        <v>0</v>
      </c>
      <c r="D56" s="97">
        <f>COUNTIFS($B$11:$B$30,C$53,$C$11:$C$30,"D",$E$11:$E$30,"*")</f>
        <v>0</v>
      </c>
      <c r="E56" s="97">
        <f>COUNTIFS($B$11:$B$30,E$53,$C$11:$C$30,"C",$E$11:$E$30,"*")</f>
        <v>0</v>
      </c>
      <c r="F56" s="255">
        <f>COUNTIFS($B$11:$B$30,E$53,$C$11:$C$30,"D",$E$11:$E$30,"*")</f>
        <v>1</v>
      </c>
      <c r="G56" s="256"/>
      <c r="H56" s="257"/>
      <c r="I56" s="255">
        <f>COUNTIFS($B$11:$B$30,I$53,$C$11:$C$30,"C",$E$11:$E$30,"*")</f>
        <v>1</v>
      </c>
      <c r="J56" s="256"/>
      <c r="K56" s="257"/>
      <c r="L56" s="255">
        <f>COUNTIFS($B$11:$B$30,I$53,$C$11:$C$30,"D",$E$11:$E$30,"*")</f>
        <v>0</v>
      </c>
      <c r="M56" s="256"/>
      <c r="N56" s="257"/>
      <c r="O56" s="255">
        <f>COUNTIFS($B$11:$B$30,O$53,$C$11:$C$30,"C",$E$11:$E$30,"*")</f>
        <v>0</v>
      </c>
      <c r="P56" s="256"/>
      <c r="Q56" s="257"/>
      <c r="R56" s="255">
        <f>COUNTIFS($B$11:$B$30,O$53,$C$11:$C$30,"D",$E$11:$E$30,"*")</f>
        <v>1</v>
      </c>
      <c r="S56" s="256"/>
      <c r="T56" s="257"/>
      <c r="U56" s="255">
        <f>COUNTIFS($B$11:$B$30,U$53,$C$11:$C$30,"C",$E$11:$E$30,"*")</f>
        <v>0</v>
      </c>
      <c r="V56" s="256"/>
      <c r="W56" s="257"/>
      <c r="X56" s="255">
        <f>COUNTIFS($B$11:$B$30,U$53,$C$11:$C$30,"D",$E$11:$E$30,"*")</f>
        <v>0</v>
      </c>
      <c r="Y56" s="256"/>
      <c r="Z56" s="257"/>
      <c r="AA56" s="255">
        <f>COUNTIFS($B$11:$B$30,AA$53,$C$11:$C$30,"C",$E$11:$E$30,"*")</f>
        <v>0</v>
      </c>
      <c r="AB56" s="256"/>
      <c r="AC56" s="257"/>
      <c r="AD56" s="255">
        <f>COUNTIFS($B$11:$B$30,AA$53,$C$11:$C$30,"D",$E$11:$E$30,"*")</f>
        <v>0</v>
      </c>
      <c r="AE56" s="256"/>
      <c r="AF56" s="257"/>
      <c r="AG56" s="255">
        <f>COUNTIFS($B$11:$B$30,AG$53,$C$11:$C$30,"C",$E$11:$E$30,"*")</f>
        <v>0</v>
      </c>
      <c r="AH56" s="256"/>
      <c r="AI56" s="257"/>
      <c r="AJ56" s="255">
        <f>COUNTIFS($B$11:$B$30,AG$53,$C$11:$C$30,"D",$E$11:$E$30,"*")</f>
        <v>0</v>
      </c>
      <c r="AK56" s="257"/>
      <c r="AL56" s="97">
        <f>COUNTIFS($B$11:$B$30,AL$53,$C$11:$C$30,"C",$E$11:$E$30,"*")</f>
        <v>0</v>
      </c>
      <c r="AM56" s="97">
        <f>COUNTIFS($B$11:$B$30,AL$53,$C$11:$C$30,"D",$E$11:$E$30,"*")</f>
        <v>0</v>
      </c>
      <c r="AN56" s="62"/>
    </row>
    <row r="57" spans="1:40" ht="24.95" customHeight="1" x14ac:dyDescent="0.4">
      <c r="A57" s="62"/>
      <c r="B57" s="80" t="s">
        <v>168</v>
      </c>
      <c r="C57" s="247">
        <f>IF($AK$3="４週",SUMIFS($AK$11:$AK$30,$B$11:$B$30,C53)/4/$AH$5,IF($AK$3="歴月",SUMIFS($AK$11:$AK$30,$B$11:$B$30,C53)/$AL$5,"記載する期間を選択してください"))</f>
        <v>0</v>
      </c>
      <c r="D57" s="259"/>
      <c r="E57" s="247">
        <f>IF($AK$3="４週",SUMIFS($AK$11:$AK$30,$B$11:$B$30,E53)/4/$AH$5,IF($AK$3="歴月",SUMIFS($AK$11:$AK$30,$B$11:$B$30,E53)/$AL$5,"記載する期間を選択してください"))</f>
        <v>0</v>
      </c>
      <c r="F57" s="248"/>
      <c r="G57" s="248"/>
      <c r="H57" s="259"/>
      <c r="I57" s="247">
        <f>IF($AK$3="４週",SUMIFS($AK$11:$AK$30,$B$11:$B$30,I53)/4/$AH$5,IF($AK$3="歴月",SUMIFS($AK$11:$AK$30,$B$11:$B$30,I53)/$AL$5,"記載する期間を選択してください"))</f>
        <v>0</v>
      </c>
      <c r="J57" s="248"/>
      <c r="K57" s="248"/>
      <c r="L57" s="248"/>
      <c r="M57" s="248"/>
      <c r="N57" s="259"/>
      <c r="O57" s="247">
        <f>IF($AK$3="４週",SUMIFS($AK$11:$AK$30,$B$11:$B$30,O53)/4/$AH$5,IF($AK$3="歴月",SUMIFS($AK$11:$AK$30,$B$11:$B$30,O53)/$AL$5,"記載する期間を選択してください"))</f>
        <v>0</v>
      </c>
      <c r="P57" s="248"/>
      <c r="Q57" s="248"/>
      <c r="R57" s="248"/>
      <c r="S57" s="248"/>
      <c r="T57" s="259"/>
      <c r="U57" s="247">
        <f>IF($AK$3="４週",SUMIFS($AK$11:$AK$30,$B$11:$B$30,U53)/4/$AH$5,IF($AK$3="歴月",SUMIFS($AK$11:$AK$30,$B$11:$B$30,U53)/$AL$5,"記載する期間を選択してください"))</f>
        <v>0</v>
      </c>
      <c r="V57" s="248"/>
      <c r="W57" s="248"/>
      <c r="X57" s="248"/>
      <c r="Y57" s="248"/>
      <c r="Z57" s="259"/>
      <c r="AA57" s="247">
        <f>IF($AK$3="４週",SUMIFS($AK$11:$AK$30,$B$11:$B$30,AA53)/4/$AH$5,IF($AK$3="歴月",SUMIFS($AK$11:$AK$30,$B$11:$B$30,AA53)/$AL$5,"記載する期間を選択してください"))</f>
        <v>0</v>
      </c>
      <c r="AB57" s="248"/>
      <c r="AC57" s="248"/>
      <c r="AD57" s="248"/>
      <c r="AE57" s="248"/>
      <c r="AF57" s="259"/>
      <c r="AG57" s="247">
        <f>IF($AK$3="４週",SUMIFS($AK$11:$AK$30,$B$11:$B$30,AG53)/4/$AH$5,IF($AK$3="歴月",SUMIFS($AK$11:$AK$30,$B$11:$B$30,AG53)/$AL$5,"記載する期間を選択してください"))</f>
        <v>0</v>
      </c>
      <c r="AH57" s="248"/>
      <c r="AI57" s="248"/>
      <c r="AJ57" s="248"/>
      <c r="AK57" s="259"/>
      <c r="AL57" s="247">
        <f>IF($AK$3="４週",SUMIFS($AK$11:$AK$30,$B$11:$B$30,AL53)/4/$AH$5,IF($AK$3="歴月",SUMIFS($AK$11:$AK$30,$B$11:$B$30,AL53)/$AL$5,"記載する期間を選択してください"))</f>
        <v>0</v>
      </c>
      <c r="AM57" s="259"/>
      <c r="AN57" s="62"/>
    </row>
    <row r="58" spans="1:40" ht="5.0999999999999996" customHeight="1" x14ac:dyDescent="0.4">
      <c r="A58" s="62"/>
      <c r="B58" s="59"/>
      <c r="C58" s="76">
        <v>2</v>
      </c>
      <c r="D58" s="76"/>
      <c r="E58" s="76">
        <v>3</v>
      </c>
      <c r="F58" s="76"/>
      <c r="G58" s="76"/>
      <c r="H58" s="76"/>
      <c r="I58" s="76">
        <v>4</v>
      </c>
      <c r="J58" s="76"/>
      <c r="K58" s="76"/>
      <c r="L58" s="76"/>
      <c r="M58" s="76"/>
      <c r="N58" s="76"/>
      <c r="O58" s="76">
        <v>5</v>
      </c>
      <c r="P58" s="76"/>
      <c r="Q58" s="76"/>
      <c r="R58" s="76"/>
      <c r="S58" s="76"/>
      <c r="T58" s="76"/>
      <c r="U58" s="76">
        <v>6</v>
      </c>
      <c r="V58" s="76"/>
      <c r="W58" s="76"/>
      <c r="X58" s="76"/>
      <c r="Y58" s="76"/>
      <c r="Z58" s="76"/>
      <c r="AA58" s="76">
        <v>7</v>
      </c>
      <c r="AB58" s="76"/>
      <c r="AC58" s="76"/>
      <c r="AD58" s="76"/>
      <c r="AE58" s="76"/>
      <c r="AF58" s="76"/>
      <c r="AG58" s="76">
        <v>8</v>
      </c>
      <c r="AH58" s="76"/>
      <c r="AI58" s="76"/>
      <c r="AJ58" s="76"/>
      <c r="AK58" s="76"/>
      <c r="AL58" s="76">
        <v>9</v>
      </c>
      <c r="AM58" s="96"/>
      <c r="AN58" s="62"/>
    </row>
    <row r="59" spans="1:40" ht="15" customHeight="1" x14ac:dyDescent="0.4">
      <c r="A59" s="60" t="s">
        <v>118</v>
      </c>
      <c r="B59" s="87"/>
      <c r="C59" s="88"/>
      <c r="D59" s="88"/>
      <c r="E59" s="88"/>
      <c r="F59" s="89"/>
      <c r="G59" s="88"/>
      <c r="H59" s="76"/>
      <c r="I59" s="76"/>
      <c r="J59" s="76"/>
      <c r="K59" s="76"/>
      <c r="L59" s="76"/>
      <c r="M59" s="76"/>
      <c r="N59" s="76"/>
      <c r="O59" s="76"/>
      <c r="P59" s="76"/>
      <c r="Q59" s="76"/>
      <c r="R59" s="76">
        <v>6</v>
      </c>
      <c r="S59" s="76"/>
      <c r="T59" s="76"/>
      <c r="U59" s="76"/>
      <c r="V59" s="76"/>
      <c r="W59" s="76"/>
      <c r="X59" s="76">
        <v>7</v>
      </c>
      <c r="Y59" s="76"/>
      <c r="Z59" s="76"/>
      <c r="AA59" s="76"/>
      <c r="AB59" s="76"/>
      <c r="AC59" s="76"/>
      <c r="AD59" s="76">
        <v>8</v>
      </c>
      <c r="AE59" s="76"/>
      <c r="AF59" s="76"/>
      <c r="AG59" s="77"/>
      <c r="AH59" s="77"/>
      <c r="AI59" s="77"/>
      <c r="AJ59" s="77">
        <v>9</v>
      </c>
      <c r="AK59" s="75"/>
      <c r="AL59" s="75"/>
      <c r="AM59" s="62"/>
    </row>
    <row r="60" spans="1:40" s="60" customFormat="1" ht="15" customHeight="1" x14ac:dyDescent="0.4">
      <c r="A60" s="60" t="s">
        <v>119</v>
      </c>
      <c r="B60" s="83"/>
      <c r="C60" s="83"/>
      <c r="D60" s="83"/>
      <c r="E60" s="83"/>
      <c r="F60" s="83"/>
      <c r="G60" s="83"/>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row>
    <row r="61" spans="1:40" s="60" customFormat="1" ht="15" customHeight="1" x14ac:dyDescent="0.4">
      <c r="A61" s="60" t="s">
        <v>120</v>
      </c>
      <c r="B61" s="83"/>
      <c r="C61" s="83"/>
      <c r="D61" s="83"/>
      <c r="E61" s="83"/>
      <c r="F61" s="83"/>
      <c r="G61" s="83"/>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row>
    <row r="62" spans="1:40" s="60" customFormat="1" ht="15" customHeight="1" x14ac:dyDescent="0.4">
      <c r="A62" s="60" t="s">
        <v>121</v>
      </c>
      <c r="B62" s="83"/>
      <c r="C62" s="83"/>
      <c r="D62" s="83"/>
      <c r="E62" s="83"/>
      <c r="F62" s="83"/>
      <c r="G62" s="83"/>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row>
    <row r="63" spans="1:40" s="60" customFormat="1" ht="15" customHeight="1" x14ac:dyDescent="0.4">
      <c r="A63" s="60" t="s">
        <v>122</v>
      </c>
      <c r="B63" s="83"/>
      <c r="C63" s="83"/>
      <c r="D63" s="83"/>
      <c r="E63" s="83"/>
      <c r="F63" s="83"/>
      <c r="G63" s="83"/>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67"/>
      <c r="AL63" s="67"/>
      <c r="AM63" s="67"/>
    </row>
    <row r="64" spans="1:40" ht="15" customHeight="1" x14ac:dyDescent="0.4">
      <c r="A64" s="60" t="s">
        <v>123</v>
      </c>
      <c r="B64" s="90"/>
      <c r="C64" s="60"/>
      <c r="D64" s="60"/>
      <c r="E64" s="60"/>
      <c r="F64" s="60"/>
      <c r="G64" s="60"/>
    </row>
    <row r="65" spans="1:7" ht="15" customHeight="1" x14ac:dyDescent="0.4">
      <c r="A65" s="60" t="s">
        <v>124</v>
      </c>
      <c r="B65" s="90"/>
      <c r="C65" s="60"/>
      <c r="D65" s="60"/>
      <c r="E65" s="60"/>
      <c r="F65" s="60"/>
      <c r="G65" s="60"/>
    </row>
    <row r="66" spans="1:7" ht="15" customHeight="1" x14ac:dyDescent="0.4">
      <c r="A66" s="60"/>
      <c r="B66" s="74" t="s">
        <v>125</v>
      </c>
      <c r="C66" s="250" t="s">
        <v>126</v>
      </c>
      <c r="D66" s="250"/>
      <c r="E66" s="250"/>
      <c r="F66" s="60"/>
      <c r="G66" s="60"/>
    </row>
    <row r="67" spans="1:7" ht="15" customHeight="1" x14ac:dyDescent="0.4">
      <c r="A67" s="60"/>
      <c r="B67" s="93" t="s">
        <v>127</v>
      </c>
      <c r="C67" s="258" t="s">
        <v>128</v>
      </c>
      <c r="D67" s="258"/>
      <c r="E67" s="258"/>
      <c r="F67" s="60"/>
      <c r="G67" s="60"/>
    </row>
    <row r="68" spans="1:7" ht="15" customHeight="1" x14ac:dyDescent="0.4">
      <c r="A68" s="60"/>
      <c r="B68" s="93" t="s">
        <v>129</v>
      </c>
      <c r="C68" s="258" t="s">
        <v>130</v>
      </c>
      <c r="D68" s="258"/>
      <c r="E68" s="258"/>
      <c r="F68" s="60"/>
      <c r="G68" s="60"/>
    </row>
    <row r="69" spans="1:7" ht="15" customHeight="1" x14ac:dyDescent="0.4">
      <c r="A69" s="60"/>
      <c r="B69" s="93" t="s">
        <v>131</v>
      </c>
      <c r="C69" s="258" t="s">
        <v>132</v>
      </c>
      <c r="D69" s="258"/>
      <c r="E69" s="258"/>
      <c r="F69" s="60"/>
      <c r="G69" s="60"/>
    </row>
    <row r="70" spans="1:7" ht="15" customHeight="1" x14ac:dyDescent="0.4">
      <c r="A70" s="60"/>
      <c r="B70" s="93" t="s">
        <v>133</v>
      </c>
      <c r="C70" s="258" t="s">
        <v>134</v>
      </c>
      <c r="D70" s="258"/>
      <c r="E70" s="258"/>
      <c r="F70" s="60"/>
      <c r="G70" s="60"/>
    </row>
    <row r="71" spans="1:7" ht="15" customHeight="1" x14ac:dyDescent="0.4">
      <c r="A71" s="60"/>
      <c r="B71" s="60" t="s">
        <v>135</v>
      </c>
      <c r="C71" s="60"/>
      <c r="D71" s="60"/>
      <c r="E71" s="60"/>
      <c r="F71" s="60"/>
      <c r="G71" s="60"/>
    </row>
    <row r="72" spans="1:7" ht="15" customHeight="1" x14ac:dyDescent="0.4">
      <c r="A72" s="60"/>
      <c r="B72" s="60" t="s">
        <v>136</v>
      </c>
      <c r="C72" s="60"/>
      <c r="D72" s="60"/>
      <c r="E72" s="60"/>
      <c r="F72" s="60"/>
      <c r="G72" s="60"/>
    </row>
    <row r="73" spans="1:7" ht="15" customHeight="1" x14ac:dyDescent="0.4">
      <c r="A73" s="60"/>
      <c r="B73" s="60" t="s">
        <v>137</v>
      </c>
      <c r="C73" s="60"/>
      <c r="D73" s="60"/>
      <c r="E73" s="60"/>
      <c r="F73" s="60"/>
      <c r="G73" s="60"/>
    </row>
    <row r="74" spans="1:7" ht="15" customHeight="1" x14ac:dyDescent="0.4">
      <c r="A74" s="60" t="s">
        <v>138</v>
      </c>
      <c r="B74" s="90"/>
      <c r="C74" s="60"/>
      <c r="D74" s="60"/>
      <c r="E74" s="60"/>
      <c r="F74" s="60"/>
      <c r="G74" s="60"/>
    </row>
    <row r="75" spans="1:7" ht="15" customHeight="1" x14ac:dyDescent="0.4">
      <c r="A75" s="60" t="s">
        <v>139</v>
      </c>
      <c r="B75" s="90"/>
      <c r="C75" s="60"/>
      <c r="D75" s="60"/>
      <c r="E75" s="60"/>
      <c r="F75" s="60"/>
      <c r="G75" s="60"/>
    </row>
    <row r="76" spans="1:7" ht="15" customHeight="1" x14ac:dyDescent="0.4">
      <c r="A76" s="60" t="s">
        <v>140</v>
      </c>
      <c r="B76" s="90"/>
      <c r="C76" s="60"/>
      <c r="D76" s="60"/>
      <c r="E76" s="60"/>
      <c r="F76" s="60"/>
      <c r="G76" s="60"/>
    </row>
    <row r="77" spans="1:7" ht="15" customHeight="1" x14ac:dyDescent="0.4">
      <c r="A77" s="60" t="s">
        <v>141</v>
      </c>
      <c r="B77" s="90"/>
      <c r="C77" s="60"/>
      <c r="D77" s="60"/>
      <c r="E77" s="60"/>
      <c r="F77" s="60"/>
      <c r="G77" s="60"/>
    </row>
    <row r="78" spans="1:7" ht="15" customHeight="1" x14ac:dyDescent="0.4">
      <c r="A78" s="60" t="s">
        <v>142</v>
      </c>
      <c r="B78" s="90"/>
      <c r="C78" s="60"/>
      <c r="D78" s="60"/>
      <c r="E78" s="60"/>
      <c r="F78" s="60"/>
      <c r="G78" s="60"/>
    </row>
    <row r="79" spans="1:7" ht="15" customHeight="1" x14ac:dyDescent="0.4">
      <c r="A79" s="60" t="s">
        <v>143</v>
      </c>
      <c r="B79" s="90"/>
      <c r="C79" s="60"/>
      <c r="D79" s="60"/>
      <c r="E79" s="60"/>
      <c r="F79" s="60"/>
      <c r="G79" s="60"/>
    </row>
    <row r="80" spans="1:7" ht="15" customHeight="1" x14ac:dyDescent="0.4">
      <c r="A80" s="60"/>
      <c r="B80" s="60" t="s">
        <v>144</v>
      </c>
      <c r="C80" s="60"/>
      <c r="D80" s="60"/>
      <c r="E80" s="60"/>
      <c r="F80" s="60"/>
      <c r="G80" s="60"/>
    </row>
    <row r="81" spans="1:7" ht="15" customHeight="1" x14ac:dyDescent="0.4">
      <c r="A81" s="60"/>
      <c r="B81" s="60" t="s">
        <v>145</v>
      </c>
      <c r="C81" s="60"/>
      <c r="D81" s="60"/>
      <c r="E81" s="60"/>
      <c r="F81" s="60"/>
      <c r="G81" s="60"/>
    </row>
    <row r="82" spans="1:7" ht="15" customHeight="1" x14ac:dyDescent="0.4">
      <c r="A82" s="60" t="s">
        <v>146</v>
      </c>
      <c r="B82" s="90"/>
      <c r="C82" s="60"/>
      <c r="D82" s="60"/>
      <c r="E82" s="60"/>
      <c r="F82" s="60"/>
      <c r="G82" s="60"/>
    </row>
    <row r="83" spans="1:7" ht="15" customHeight="1" x14ac:dyDescent="0.4">
      <c r="A83" s="60" t="s">
        <v>147</v>
      </c>
      <c r="B83" s="90"/>
      <c r="C83" s="60"/>
      <c r="D83" s="60"/>
      <c r="E83" s="60"/>
      <c r="F83" s="60"/>
      <c r="G83" s="60"/>
    </row>
    <row r="84" spans="1:7" ht="15" customHeight="1" x14ac:dyDescent="0.4">
      <c r="A84" s="60" t="s">
        <v>148</v>
      </c>
      <c r="B84" s="90"/>
      <c r="C84" s="60"/>
      <c r="D84" s="60"/>
      <c r="E84" s="60"/>
      <c r="F84" s="60"/>
      <c r="G84" s="60"/>
    </row>
    <row r="85" spans="1:7" ht="15" customHeight="1" x14ac:dyDescent="0.4">
      <c r="A85" s="60" t="s">
        <v>149</v>
      </c>
      <c r="B85" s="90"/>
      <c r="C85" s="60"/>
      <c r="D85" s="60"/>
      <c r="E85" s="60"/>
      <c r="F85" s="60"/>
      <c r="G85" s="60"/>
    </row>
    <row r="86" spans="1:7" ht="15" customHeight="1" x14ac:dyDescent="0.4">
      <c r="A86" s="60" t="s">
        <v>150</v>
      </c>
      <c r="B86" s="90"/>
      <c r="C86" s="60"/>
      <c r="D86" s="60"/>
      <c r="E86" s="60"/>
      <c r="F86" s="60"/>
      <c r="G86" s="60"/>
    </row>
    <row r="87" spans="1:7" ht="15" customHeight="1" x14ac:dyDescent="0.4">
      <c r="A87" s="60" t="s">
        <v>151</v>
      </c>
      <c r="B87" s="90"/>
      <c r="C87" s="60"/>
      <c r="D87" s="60"/>
      <c r="E87" s="60"/>
      <c r="F87" s="60"/>
      <c r="G87" s="60"/>
    </row>
    <row r="88" spans="1:7" ht="15" customHeight="1" x14ac:dyDescent="0.4">
      <c r="A88" s="60" t="s">
        <v>152</v>
      </c>
      <c r="B88" s="90"/>
      <c r="C88" s="60"/>
      <c r="D88" s="60"/>
      <c r="E88" s="60"/>
      <c r="F88" s="60"/>
      <c r="G88" s="60"/>
    </row>
    <row r="89" spans="1:7" ht="15" customHeight="1" x14ac:dyDescent="0.4">
      <c r="A89" s="60" t="s">
        <v>153</v>
      </c>
      <c r="B89" s="90"/>
      <c r="C89" s="60"/>
      <c r="D89" s="60"/>
      <c r="E89" s="60"/>
      <c r="F89" s="60"/>
      <c r="G89" s="60"/>
    </row>
  </sheetData>
  <mergeCells count="228">
    <mergeCell ref="AD45:AF45"/>
    <mergeCell ref="AG44:AI44"/>
    <mergeCell ref="AG45:AI45"/>
    <mergeCell ref="AJ44:AK44"/>
    <mergeCell ref="AJ45:AK45"/>
    <mergeCell ref="B45:C45"/>
    <mergeCell ref="AM26:AN26"/>
    <mergeCell ref="AM27:AN27"/>
    <mergeCell ref="AK1:AN1"/>
    <mergeCell ref="M2:P2"/>
    <mergeCell ref="Q2:R2"/>
    <mergeCell ref="S2:T2"/>
    <mergeCell ref="U2:V2"/>
    <mergeCell ref="AK2:AN2"/>
    <mergeCell ref="AK3:AN3"/>
    <mergeCell ref="AK4:AN4"/>
    <mergeCell ref="AH5:AJ5"/>
    <mergeCell ref="AM22:AN22"/>
    <mergeCell ref="AM23:AN23"/>
    <mergeCell ref="AM24:AN24"/>
    <mergeCell ref="AM25:AN25"/>
    <mergeCell ref="AM15:AN15"/>
    <mergeCell ref="AM16:AN16"/>
    <mergeCell ref="AM17:AN17"/>
    <mergeCell ref="AM18:AN18"/>
    <mergeCell ref="AM19:AN19"/>
    <mergeCell ref="AM20:AN20"/>
    <mergeCell ref="AM21:AN21"/>
    <mergeCell ref="A7:A10"/>
    <mergeCell ref="C7:C10"/>
    <mergeCell ref="D7:D10"/>
    <mergeCell ref="E7:E10"/>
    <mergeCell ref="F7:AJ7"/>
    <mergeCell ref="AK7:AK10"/>
    <mergeCell ref="AM13:AN13"/>
    <mergeCell ref="AM14:AN14"/>
    <mergeCell ref="AL7:AL10"/>
    <mergeCell ref="AM7:AN10"/>
    <mergeCell ref="F8:L8"/>
    <mergeCell ref="M8:S8"/>
    <mergeCell ref="T8:Z8"/>
    <mergeCell ref="AA8:AG8"/>
    <mergeCell ref="AH8:AJ8"/>
    <mergeCell ref="AM11:AN11"/>
    <mergeCell ref="AM12:AN12"/>
    <mergeCell ref="B7:B8"/>
    <mergeCell ref="B9:B10"/>
    <mergeCell ref="A31:E31"/>
    <mergeCell ref="AM31:AN32"/>
    <mergeCell ref="A32:E32"/>
    <mergeCell ref="A37:C37"/>
    <mergeCell ref="F37:H37"/>
    <mergeCell ref="I37:K37"/>
    <mergeCell ref="L37:N37"/>
    <mergeCell ref="O37:Q37"/>
    <mergeCell ref="AM28:AN28"/>
    <mergeCell ref="AJ37:AK37"/>
    <mergeCell ref="R37:T37"/>
    <mergeCell ref="U37:W37"/>
    <mergeCell ref="X37:Z37"/>
    <mergeCell ref="AA37:AC37"/>
    <mergeCell ref="AD37:AF37"/>
    <mergeCell ref="AG37:AI37"/>
    <mergeCell ref="AM29:AN29"/>
    <mergeCell ref="AM30:AN30"/>
    <mergeCell ref="U38:W38"/>
    <mergeCell ref="X38:Z38"/>
    <mergeCell ref="AA38:AC38"/>
    <mergeCell ref="O46:Q46"/>
    <mergeCell ref="R46:T46"/>
    <mergeCell ref="I39:K39"/>
    <mergeCell ref="L39:N39"/>
    <mergeCell ref="A38:C38"/>
    <mergeCell ref="F38:H38"/>
    <mergeCell ref="I38:K38"/>
    <mergeCell ref="L38:N38"/>
    <mergeCell ref="O38:Q38"/>
    <mergeCell ref="R38:T38"/>
    <mergeCell ref="A43:C43"/>
    <mergeCell ref="F41:H41"/>
    <mergeCell ref="I41:K41"/>
    <mergeCell ref="L41:N41"/>
    <mergeCell ref="O41:Q41"/>
    <mergeCell ref="O43:Q43"/>
    <mergeCell ref="R43:T43"/>
    <mergeCell ref="U43:W43"/>
    <mergeCell ref="X43:Z43"/>
    <mergeCell ref="R41:T41"/>
    <mergeCell ref="U41:W41"/>
    <mergeCell ref="C69:E69"/>
    <mergeCell ref="C70:E70"/>
    <mergeCell ref="F39:H39"/>
    <mergeCell ref="X56:Z56"/>
    <mergeCell ref="AA56:AC56"/>
    <mergeCell ref="AD56:AF56"/>
    <mergeCell ref="AA55:AC55"/>
    <mergeCell ref="AD55:AF55"/>
    <mergeCell ref="AD54:AF54"/>
    <mergeCell ref="F54:H54"/>
    <mergeCell ref="O39:Q39"/>
    <mergeCell ref="R39:T39"/>
    <mergeCell ref="U39:W39"/>
    <mergeCell ref="X39:Z39"/>
    <mergeCell ref="O42:Q42"/>
    <mergeCell ref="R42:T42"/>
    <mergeCell ref="U42:W42"/>
    <mergeCell ref="U40:W40"/>
    <mergeCell ref="X40:Z40"/>
    <mergeCell ref="C67:E67"/>
    <mergeCell ref="C68:E68"/>
    <mergeCell ref="F55:H55"/>
    <mergeCell ref="I55:K55"/>
    <mergeCell ref="L55:N55"/>
    <mergeCell ref="C57:D57"/>
    <mergeCell ref="E57:H57"/>
    <mergeCell ref="I57:N57"/>
    <mergeCell ref="O57:T57"/>
    <mergeCell ref="C53:D53"/>
    <mergeCell ref="C66:E66"/>
    <mergeCell ref="E53:H53"/>
    <mergeCell ref="I53:N53"/>
    <mergeCell ref="O53:T53"/>
    <mergeCell ref="O55:Q55"/>
    <mergeCell ref="R55:T55"/>
    <mergeCell ref="F56:H56"/>
    <mergeCell ref="I56:K56"/>
    <mergeCell ref="L56:N56"/>
    <mergeCell ref="O56:Q56"/>
    <mergeCell ref="R56:T56"/>
    <mergeCell ref="I54:K54"/>
    <mergeCell ref="L54:N54"/>
    <mergeCell ref="O54:Q54"/>
    <mergeCell ref="R54:T54"/>
    <mergeCell ref="A51:B51"/>
    <mergeCell ref="C51:D51"/>
    <mergeCell ref="E51:H51"/>
    <mergeCell ref="A50:B50"/>
    <mergeCell ref="C50:D50"/>
    <mergeCell ref="A39:C39"/>
    <mergeCell ref="A40:C40"/>
    <mergeCell ref="A41:C41"/>
    <mergeCell ref="A42:C42"/>
    <mergeCell ref="A46:C46"/>
    <mergeCell ref="F46:H46"/>
    <mergeCell ref="E50:H50"/>
    <mergeCell ref="F44:H44"/>
    <mergeCell ref="F45:H45"/>
    <mergeCell ref="X41:Z41"/>
    <mergeCell ref="F40:H40"/>
    <mergeCell ref="I40:K40"/>
    <mergeCell ref="L40:N40"/>
    <mergeCell ref="O40:Q40"/>
    <mergeCell ref="R40:T40"/>
    <mergeCell ref="F43:H43"/>
    <mergeCell ref="I43:K43"/>
    <mergeCell ref="L43:N43"/>
    <mergeCell ref="F42:H42"/>
    <mergeCell ref="I42:K42"/>
    <mergeCell ref="L42:N42"/>
    <mergeCell ref="I46:K46"/>
    <mergeCell ref="L46:N46"/>
    <mergeCell ref="AA43:AC43"/>
    <mergeCell ref="AD43:AF43"/>
    <mergeCell ref="AG43:AI43"/>
    <mergeCell ref="AA42:AC42"/>
    <mergeCell ref="AD42:AF42"/>
    <mergeCell ref="AG42:AI42"/>
    <mergeCell ref="U53:Z53"/>
    <mergeCell ref="I44:K44"/>
    <mergeCell ref="I45:K45"/>
    <mergeCell ref="L44:N44"/>
    <mergeCell ref="L45:N45"/>
    <mergeCell ref="O44:Q44"/>
    <mergeCell ref="O45:Q45"/>
    <mergeCell ref="R44:T44"/>
    <mergeCell ref="R45:T45"/>
    <mergeCell ref="U44:W44"/>
    <mergeCell ref="U45:W45"/>
    <mergeCell ref="X44:Z44"/>
    <mergeCell ref="X45:Z45"/>
    <mergeCell ref="AA44:AC44"/>
    <mergeCell ref="AA45:AC45"/>
    <mergeCell ref="AD44:AF44"/>
    <mergeCell ref="U54:W54"/>
    <mergeCell ref="X54:Z54"/>
    <mergeCell ref="U55:W55"/>
    <mergeCell ref="AJ46:AK46"/>
    <mergeCell ref="AD38:AF38"/>
    <mergeCell ref="AA57:AF57"/>
    <mergeCell ref="AG57:AK57"/>
    <mergeCell ref="X55:Z55"/>
    <mergeCell ref="X42:Z42"/>
    <mergeCell ref="AD40:AF40"/>
    <mergeCell ref="AG40:AI40"/>
    <mergeCell ref="AA39:AC39"/>
    <mergeCell ref="AD39:AF39"/>
    <mergeCell ref="U57:Z57"/>
    <mergeCell ref="U56:W56"/>
    <mergeCell ref="U46:W46"/>
    <mergeCell ref="X46:Z46"/>
    <mergeCell ref="AA46:AC46"/>
    <mergeCell ref="AD46:AF46"/>
    <mergeCell ref="AA54:AC54"/>
    <mergeCell ref="AA53:AF53"/>
    <mergeCell ref="AA40:AC40"/>
    <mergeCell ref="AA41:AC41"/>
    <mergeCell ref="AD41:AF41"/>
    <mergeCell ref="AG54:AI54"/>
    <mergeCell ref="AG55:AI55"/>
    <mergeCell ref="AL57:AM57"/>
    <mergeCell ref="AJ39:AK39"/>
    <mergeCell ref="AJ40:AK40"/>
    <mergeCell ref="AJ41:AK41"/>
    <mergeCell ref="AJ42:AK42"/>
    <mergeCell ref="AJ43:AK43"/>
    <mergeCell ref="AG56:AI56"/>
    <mergeCell ref="AJ56:AK56"/>
    <mergeCell ref="AM38:AM46"/>
    <mergeCell ref="AG39:AI39"/>
    <mergeCell ref="AL53:AM53"/>
    <mergeCell ref="AG38:AI38"/>
    <mergeCell ref="AG46:AI46"/>
    <mergeCell ref="AG41:AI41"/>
    <mergeCell ref="AJ55:AK55"/>
    <mergeCell ref="AJ54:AK54"/>
    <mergeCell ref="AG53:AK53"/>
    <mergeCell ref="AJ38:AK38"/>
    <mergeCell ref="AL38:AL46"/>
  </mergeCells>
  <phoneticPr fontId="3"/>
  <dataValidations count="7">
    <dataValidation type="list" allowBlank="1" showInputMessage="1" showErrorMessage="1" sqref="C11:C30" xr:uid="{00000000-0002-0000-0700-000000000000}">
      <formula1>"A,B,C,D"</formula1>
    </dataValidation>
    <dataValidation operator="greaterThanOrEqual" allowBlank="1" showInputMessage="1" showErrorMessage="1" sqref="I47:I49 AL38:AM45 L47:L49 AJ38:AJ46" xr:uid="{00000000-0002-0000-0700-000002000000}"/>
    <dataValidation type="whole" operator="greaterThanOrEqual" allowBlank="1" showInputMessage="1" showErrorMessage="1" sqref="D38:F46 I38:I46 AD38:AD46 AA38:AA46 X38:X46 U38:U46 R38:R46 O38:O46 L38:L46 AG38:AG46" xr:uid="{00000000-0002-0000-0700-000003000000}">
      <formula1>0</formula1>
    </dataValidation>
    <dataValidation type="list" allowBlank="1" showInputMessage="1" showErrorMessage="1" sqref="AK4:AN4" xr:uid="{00000000-0002-0000-0700-000004000000}">
      <formula1>"予定,実績"</formula1>
    </dataValidation>
    <dataValidation type="list" allowBlank="1" showInputMessage="1" showErrorMessage="1" sqref="AK3:AN3" xr:uid="{00000000-0002-0000-0700-000005000000}">
      <formula1>"４週,歴月"</formula1>
    </dataValidation>
    <dataValidation type="list" allowBlank="1" showInputMessage="1" sqref="B13:B30" xr:uid="{679E247B-BB75-4BFB-A60E-B85631DE4667}">
      <formula1>INDIRECT($AK$1)</formula1>
    </dataValidation>
    <dataValidation allowBlank="1" showInputMessage="1" sqref="B11:B12" xr:uid="{4FC15F82-086F-4A5D-8C3F-2B19DBA9CD71}"/>
  </dataValidations>
  <printOptions horizontalCentered="1" verticalCentered="1"/>
  <pageMargins left="0.19685039370078741" right="0.19685039370078741" top="0.39370078740157483" bottom="0.19685039370078741" header="0.19685039370078741" footer="0.39370078740157483"/>
  <pageSetup paperSize="9" scale="88" fitToHeight="0" orientation="landscape" r:id="rId1"/>
  <headerFooter alignWithMargins="0">
    <oddHeader>&amp;L&amp;"ＭＳ ゴシック,標準"&amp;10（参考様式）</oddHeader>
  </headerFooter>
  <rowBreaks count="2" manualBreakCount="2">
    <brk id="35" max="39" man="1"/>
    <brk id="58"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1D91B-1F2D-4221-9A05-774859F049BF}">
  <sheetPr>
    <pageSetUpPr fitToPage="1"/>
  </sheetPr>
  <dimension ref="A1:AN66"/>
  <sheetViews>
    <sheetView showGridLines="0" view="pageBreakPreview" zoomScaleNormal="100" zoomScaleSheetLayoutView="100" workbookViewId="0">
      <selection activeCell="M2" sqref="M2:P2"/>
    </sheetView>
  </sheetViews>
  <sheetFormatPr defaultColWidth="8.25" defaultRowHeight="21" customHeight="1" x14ac:dyDescent="0.4"/>
  <cols>
    <col min="1" max="1" width="2.625" style="59" customWidth="1"/>
    <col min="2" max="2" width="14.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x14ac:dyDescent="0.4">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284" t="s">
        <v>195</v>
      </c>
      <c r="AL1" s="284"/>
      <c r="AM1" s="284"/>
      <c r="AN1" s="284"/>
    </row>
    <row r="2" spans="1:40" ht="18" customHeight="1" x14ac:dyDescent="0.4">
      <c r="A2" s="62"/>
      <c r="B2" s="63"/>
      <c r="C2" s="63"/>
      <c r="D2" s="63"/>
      <c r="E2" s="63"/>
      <c r="F2" s="63"/>
      <c r="G2" s="63"/>
      <c r="H2" s="63"/>
      <c r="I2" s="63"/>
      <c r="J2" s="63"/>
      <c r="K2" s="63"/>
      <c r="L2" s="63"/>
      <c r="M2" s="285">
        <v>2024</v>
      </c>
      <c r="N2" s="285"/>
      <c r="O2" s="285"/>
      <c r="P2" s="285"/>
      <c r="Q2" s="286" t="s">
        <v>94</v>
      </c>
      <c r="R2" s="286"/>
      <c r="S2" s="285">
        <v>5</v>
      </c>
      <c r="T2" s="285"/>
      <c r="U2" s="286" t="s">
        <v>95</v>
      </c>
      <c r="V2" s="286"/>
      <c r="W2" s="63"/>
      <c r="X2" s="63"/>
      <c r="Y2" s="63"/>
      <c r="Z2" s="62"/>
      <c r="AA2" s="62"/>
      <c r="AC2" s="79"/>
      <c r="AD2" s="63"/>
      <c r="AE2" s="63"/>
      <c r="AF2" s="63"/>
      <c r="AG2" s="63"/>
      <c r="AH2" s="63"/>
      <c r="AI2" s="79" t="s">
        <v>96</v>
      </c>
      <c r="AJ2" s="79"/>
      <c r="AK2" s="287"/>
      <c r="AL2" s="287"/>
      <c r="AM2" s="287"/>
      <c r="AN2" s="287"/>
    </row>
    <row r="3" spans="1:40" ht="18" customHeight="1" x14ac:dyDescent="0.4">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272" t="s">
        <v>154</v>
      </c>
      <c r="AL3" s="272"/>
      <c r="AM3" s="272"/>
      <c r="AN3" s="272"/>
    </row>
    <row r="4" spans="1:40" ht="18" customHeight="1" x14ac:dyDescent="0.4">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272"/>
      <c r="AL4" s="272"/>
      <c r="AM4" s="272"/>
      <c r="AN4" s="272"/>
    </row>
    <row r="5" spans="1:40" ht="18" customHeight="1" x14ac:dyDescent="0.4">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99</v>
      </c>
      <c r="AH5" s="273">
        <v>160</v>
      </c>
      <c r="AI5" s="273"/>
      <c r="AJ5" s="273"/>
      <c r="AK5" s="85" t="s">
        <v>100</v>
      </c>
      <c r="AL5" s="95"/>
      <c r="AM5" s="85" t="s">
        <v>101</v>
      </c>
      <c r="AN5" s="62"/>
    </row>
    <row r="6" spans="1:40" ht="9.9499999999999993" customHeight="1" x14ac:dyDescent="0.4">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0" ht="15" customHeight="1" x14ac:dyDescent="0.4">
      <c r="A7" s="270" t="s">
        <v>102</v>
      </c>
      <c r="B7" s="280" t="s">
        <v>103</v>
      </c>
      <c r="C7" s="274" t="s">
        <v>104</v>
      </c>
      <c r="D7" s="250" t="s">
        <v>105</v>
      </c>
      <c r="E7" s="268" t="s">
        <v>106</v>
      </c>
      <c r="F7" s="277" t="s">
        <v>107</v>
      </c>
      <c r="G7" s="277"/>
      <c r="H7" s="277"/>
      <c r="I7" s="277"/>
      <c r="J7" s="277"/>
      <c r="K7" s="277"/>
      <c r="L7" s="277"/>
      <c r="M7" s="277"/>
      <c r="N7" s="277"/>
      <c r="O7" s="277"/>
      <c r="P7" s="277"/>
      <c r="Q7" s="277"/>
      <c r="R7" s="277"/>
      <c r="S7" s="277"/>
      <c r="T7" s="277"/>
      <c r="U7" s="277"/>
      <c r="V7" s="277"/>
      <c r="W7" s="277"/>
      <c r="X7" s="277"/>
      <c r="Y7" s="277"/>
      <c r="Z7" s="277"/>
      <c r="AA7" s="277"/>
      <c r="AB7" s="277"/>
      <c r="AC7" s="277"/>
      <c r="AD7" s="277"/>
      <c r="AE7" s="277"/>
      <c r="AF7" s="277"/>
      <c r="AG7" s="277"/>
      <c r="AH7" s="277"/>
      <c r="AI7" s="277"/>
      <c r="AJ7" s="277"/>
      <c r="AK7" s="278" t="s">
        <v>108</v>
      </c>
      <c r="AL7" s="251" t="s">
        <v>109</v>
      </c>
      <c r="AM7" s="279" t="s">
        <v>110</v>
      </c>
      <c r="AN7" s="279"/>
    </row>
    <row r="8" spans="1:40" ht="15" customHeight="1" x14ac:dyDescent="0.4">
      <c r="A8" s="270"/>
      <c r="B8" s="281"/>
      <c r="C8" s="275"/>
      <c r="D8" s="250"/>
      <c r="E8" s="268"/>
      <c r="F8" s="250" t="s">
        <v>111</v>
      </c>
      <c r="G8" s="250"/>
      <c r="H8" s="250"/>
      <c r="I8" s="250"/>
      <c r="J8" s="250"/>
      <c r="K8" s="250"/>
      <c r="L8" s="250"/>
      <c r="M8" s="250" t="s">
        <v>112</v>
      </c>
      <c r="N8" s="250"/>
      <c r="O8" s="250"/>
      <c r="P8" s="250"/>
      <c r="Q8" s="250"/>
      <c r="R8" s="250"/>
      <c r="S8" s="250"/>
      <c r="T8" s="250" t="s">
        <v>113</v>
      </c>
      <c r="U8" s="250"/>
      <c r="V8" s="250"/>
      <c r="W8" s="250"/>
      <c r="X8" s="250"/>
      <c r="Y8" s="250"/>
      <c r="Z8" s="250"/>
      <c r="AA8" s="250" t="s">
        <v>114</v>
      </c>
      <c r="AB8" s="250"/>
      <c r="AC8" s="250"/>
      <c r="AD8" s="250"/>
      <c r="AE8" s="250"/>
      <c r="AF8" s="250"/>
      <c r="AG8" s="250"/>
      <c r="AH8" s="250" t="s">
        <v>115</v>
      </c>
      <c r="AI8" s="250"/>
      <c r="AJ8" s="250"/>
      <c r="AK8" s="278"/>
      <c r="AL8" s="251"/>
      <c r="AM8" s="279"/>
      <c r="AN8" s="279"/>
    </row>
    <row r="9" spans="1:40" ht="15" customHeight="1" x14ac:dyDescent="0.4">
      <c r="A9" s="270"/>
      <c r="B9" s="282" t="s">
        <v>155</v>
      </c>
      <c r="C9" s="275"/>
      <c r="D9" s="250"/>
      <c r="E9" s="268"/>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78"/>
      <c r="AL9" s="251"/>
      <c r="AM9" s="279"/>
      <c r="AN9" s="279"/>
    </row>
    <row r="10" spans="1:40" ht="15" customHeight="1" x14ac:dyDescent="0.4">
      <c r="A10" s="270"/>
      <c r="B10" s="283"/>
      <c r="C10" s="276"/>
      <c r="D10" s="250"/>
      <c r="E10" s="268"/>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78"/>
      <c r="AL10" s="251"/>
      <c r="AM10" s="279"/>
      <c r="AN10" s="279"/>
    </row>
    <row r="11" spans="1:40" ht="18" customHeight="1" x14ac:dyDescent="0.4">
      <c r="A11" s="73">
        <v>1</v>
      </c>
      <c r="B11" s="99" t="s">
        <v>156</v>
      </c>
      <c r="C11" s="81"/>
      <c r="D11" s="100"/>
      <c r="E11" s="101"/>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9">
        <f>+SUM(F11:AJ11)</f>
        <v>0</v>
      </c>
      <c r="AL11" s="70">
        <f>IF($AK$3="４週",AK11/4,AK11/(DAY(EOMONTH($F$9,0))/7))</f>
        <v>0</v>
      </c>
      <c r="AM11" s="265"/>
      <c r="AN11" s="265"/>
    </row>
    <row r="12" spans="1:40" ht="18" customHeight="1" x14ac:dyDescent="0.4">
      <c r="A12" s="73">
        <v>2</v>
      </c>
      <c r="B12" s="99"/>
      <c r="C12" s="81"/>
      <c r="D12" s="100"/>
      <c r="E12" s="101"/>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 t="shared" ref="AK12:AK31" si="0">+SUM(F12:AJ12)</f>
        <v>0</v>
      </c>
      <c r="AL12" s="70">
        <f t="shared" ref="AL12:AL30" si="1">IF($AK$3="４週",AK12/4,AK12/(DAY(EOMONTH($F$9,0))/7))</f>
        <v>0</v>
      </c>
      <c r="AM12" s="265"/>
      <c r="AN12" s="265"/>
    </row>
    <row r="13" spans="1:40" ht="16.5" customHeight="1" x14ac:dyDescent="0.4">
      <c r="A13" s="73">
        <v>3</v>
      </c>
      <c r="B13" s="99"/>
      <c r="C13" s="81"/>
      <c r="D13" s="100"/>
      <c r="E13" s="101"/>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si="0"/>
        <v>0</v>
      </c>
      <c r="AL13" s="70">
        <f t="shared" si="1"/>
        <v>0</v>
      </c>
      <c r="AM13" s="265"/>
      <c r="AN13" s="265"/>
    </row>
    <row r="14" spans="1:40" ht="18" customHeight="1" x14ac:dyDescent="0.4">
      <c r="A14" s="73">
        <v>4</v>
      </c>
      <c r="B14" s="99"/>
      <c r="C14" s="81"/>
      <c r="D14" s="100"/>
      <c r="E14" s="101"/>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0"/>
        <v>0</v>
      </c>
      <c r="AL14" s="70">
        <f t="shared" si="1"/>
        <v>0</v>
      </c>
      <c r="AM14" s="265"/>
      <c r="AN14" s="265"/>
    </row>
    <row r="15" spans="1:40" ht="18" customHeight="1" x14ac:dyDescent="0.4">
      <c r="A15" s="73">
        <v>5</v>
      </c>
      <c r="B15" s="99"/>
      <c r="C15" s="81"/>
      <c r="D15" s="100"/>
      <c r="E15" s="101"/>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0"/>
        <v>0</v>
      </c>
      <c r="AL15" s="70">
        <f t="shared" si="1"/>
        <v>0</v>
      </c>
      <c r="AM15" s="265"/>
      <c r="AN15" s="265"/>
    </row>
    <row r="16" spans="1:40" ht="18" customHeight="1" x14ac:dyDescent="0.4">
      <c r="A16" s="73">
        <v>6</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0"/>
        <v>0</v>
      </c>
      <c r="AL16" s="70">
        <f t="shared" si="1"/>
        <v>0</v>
      </c>
      <c r="AM16" s="265"/>
      <c r="AN16" s="265"/>
    </row>
    <row r="17" spans="1:40" ht="18" customHeight="1" x14ac:dyDescent="0.4">
      <c r="A17" s="73">
        <v>7</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0"/>
        <v>0</v>
      </c>
      <c r="AL17" s="70">
        <f t="shared" si="1"/>
        <v>0</v>
      </c>
      <c r="AM17" s="265"/>
      <c r="AN17" s="265"/>
    </row>
    <row r="18" spans="1:40" ht="18" customHeight="1" x14ac:dyDescent="0.4">
      <c r="A18" s="73">
        <v>8</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0"/>
        <v>0</v>
      </c>
      <c r="AL18" s="70">
        <f t="shared" si="1"/>
        <v>0</v>
      </c>
      <c r="AM18" s="265"/>
      <c r="AN18" s="265"/>
    </row>
    <row r="19" spans="1:40" ht="18" customHeight="1" x14ac:dyDescent="0.4">
      <c r="A19" s="73">
        <v>9</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0"/>
        <v>0</v>
      </c>
      <c r="AL19" s="70">
        <f t="shared" si="1"/>
        <v>0</v>
      </c>
      <c r="AM19" s="265"/>
      <c r="AN19" s="265"/>
    </row>
    <row r="20" spans="1:40" ht="18" customHeight="1" x14ac:dyDescent="0.4">
      <c r="A20" s="73">
        <v>10</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0"/>
        <v>0</v>
      </c>
      <c r="AL20" s="70">
        <f t="shared" si="1"/>
        <v>0</v>
      </c>
      <c r="AM20" s="265"/>
      <c r="AN20" s="265"/>
    </row>
    <row r="21" spans="1:40" ht="18" customHeight="1" x14ac:dyDescent="0.4">
      <c r="A21" s="73">
        <v>11</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0"/>
        <v>0</v>
      </c>
      <c r="AL21" s="70">
        <f t="shared" si="1"/>
        <v>0</v>
      </c>
      <c r="AM21" s="265"/>
      <c r="AN21" s="265"/>
    </row>
    <row r="22" spans="1:40" ht="18" customHeight="1" x14ac:dyDescent="0.4">
      <c r="A22" s="73">
        <v>12</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0"/>
        <v>0</v>
      </c>
      <c r="AL22" s="70">
        <f t="shared" si="1"/>
        <v>0</v>
      </c>
      <c r="AM22" s="265"/>
      <c r="AN22" s="265"/>
    </row>
    <row r="23" spans="1:40" ht="18" customHeight="1" x14ac:dyDescent="0.4">
      <c r="A23" s="73">
        <v>13</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0"/>
        <v>0</v>
      </c>
      <c r="AL23" s="70">
        <f t="shared" si="1"/>
        <v>0</v>
      </c>
      <c r="AM23" s="265"/>
      <c r="AN23" s="265"/>
    </row>
    <row r="24" spans="1:40" ht="18" customHeight="1" x14ac:dyDescent="0.4">
      <c r="A24" s="73">
        <v>14</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0"/>
        <v>0</v>
      </c>
      <c r="AL24" s="70">
        <f t="shared" si="1"/>
        <v>0</v>
      </c>
      <c r="AM24" s="265"/>
      <c r="AN24" s="265"/>
    </row>
    <row r="25" spans="1:40" ht="18" customHeight="1" x14ac:dyDescent="0.4">
      <c r="A25" s="73">
        <v>15</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0"/>
        <v>0</v>
      </c>
      <c r="AL25" s="70">
        <f t="shared" si="1"/>
        <v>0</v>
      </c>
      <c r="AM25" s="265"/>
      <c r="AN25" s="265"/>
    </row>
    <row r="26" spans="1:40" ht="18" customHeight="1" x14ac:dyDescent="0.4">
      <c r="A26" s="73">
        <v>16</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0"/>
        <v>0</v>
      </c>
      <c r="AL26" s="70">
        <f t="shared" si="1"/>
        <v>0</v>
      </c>
      <c r="AM26" s="265"/>
      <c r="AN26" s="265"/>
    </row>
    <row r="27" spans="1:40" ht="18" customHeight="1" x14ac:dyDescent="0.4">
      <c r="A27" s="73">
        <v>17</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0"/>
        <v>0</v>
      </c>
      <c r="AL27" s="70">
        <f t="shared" si="1"/>
        <v>0</v>
      </c>
      <c r="AM27" s="265"/>
      <c r="AN27" s="265"/>
    </row>
    <row r="28" spans="1:40" ht="18" customHeight="1" x14ac:dyDescent="0.4">
      <c r="A28" s="73">
        <v>18</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0"/>
        <v>0</v>
      </c>
      <c r="AL28" s="70">
        <f t="shared" si="1"/>
        <v>0</v>
      </c>
      <c r="AM28" s="265"/>
      <c r="AN28" s="265"/>
    </row>
    <row r="29" spans="1:40" ht="18" customHeight="1" x14ac:dyDescent="0.4">
      <c r="A29" s="73">
        <v>19</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0"/>
        <v>0</v>
      </c>
      <c r="AL29" s="70">
        <f t="shared" si="1"/>
        <v>0</v>
      </c>
      <c r="AM29" s="265"/>
      <c r="AN29" s="265"/>
    </row>
    <row r="30" spans="1:40" ht="18" customHeight="1" x14ac:dyDescent="0.4">
      <c r="A30" s="73">
        <v>20</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0"/>
        <v>0</v>
      </c>
      <c r="AL30" s="70">
        <f t="shared" si="1"/>
        <v>0</v>
      </c>
      <c r="AM30" s="265"/>
      <c r="AN30" s="265"/>
    </row>
    <row r="31" spans="1:40" ht="18" customHeight="1" x14ac:dyDescent="0.4">
      <c r="A31" s="268" t="s">
        <v>116</v>
      </c>
      <c r="B31" s="269"/>
      <c r="C31" s="269"/>
      <c r="D31" s="269"/>
      <c r="E31" s="269"/>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71">
        <f t="shared" si="2"/>
        <v>0</v>
      </c>
      <c r="AI31" s="71">
        <f t="shared" si="2"/>
        <v>0</v>
      </c>
      <c r="AJ31" s="71">
        <f t="shared" si="2"/>
        <v>0</v>
      </c>
      <c r="AK31" s="69">
        <f t="shared" si="0"/>
        <v>0</v>
      </c>
      <c r="AL31" s="70">
        <f>IF($AK$3="４週",AK31/4,AK31/(DAY(EOMONTH($F$9,0))/7))</f>
        <v>0</v>
      </c>
      <c r="AM31" s="270"/>
      <c r="AN31" s="270"/>
    </row>
    <row r="32" spans="1:40" ht="18" customHeight="1" x14ac:dyDescent="0.4">
      <c r="A32" s="269" t="s">
        <v>117</v>
      </c>
      <c r="B32" s="269"/>
      <c r="C32" s="269"/>
      <c r="D32" s="269"/>
      <c r="E32" s="271"/>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71"/>
      <c r="AL32" s="72"/>
      <c r="AM32" s="270"/>
      <c r="AN32" s="270"/>
    </row>
    <row r="33" spans="1:39" ht="15" customHeight="1" x14ac:dyDescent="0.4">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39" ht="15" customHeight="1" x14ac:dyDescent="0.4">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39" ht="15" customHeight="1" x14ac:dyDescent="0.4">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39" ht="15" customHeight="1" x14ac:dyDescent="0.4">
      <c r="A36" s="60" t="s">
        <v>118</v>
      </c>
      <c r="B36" s="87"/>
      <c r="C36" s="88"/>
      <c r="D36" s="88"/>
      <c r="E36" s="88"/>
      <c r="F36" s="89"/>
      <c r="G36" s="88"/>
      <c r="H36" s="76"/>
      <c r="I36" s="76"/>
      <c r="J36" s="76"/>
      <c r="K36" s="76"/>
      <c r="L36" s="76"/>
      <c r="M36" s="76"/>
      <c r="N36" s="76"/>
      <c r="O36" s="76"/>
      <c r="P36" s="76"/>
      <c r="Q36" s="76"/>
      <c r="R36" s="76">
        <v>6</v>
      </c>
      <c r="S36" s="76"/>
      <c r="T36" s="76"/>
      <c r="U36" s="76"/>
      <c r="V36" s="76"/>
      <c r="W36" s="76"/>
      <c r="X36" s="76">
        <v>7</v>
      </c>
      <c r="Y36" s="76"/>
      <c r="Z36" s="76"/>
      <c r="AA36" s="76"/>
      <c r="AB36" s="76"/>
      <c r="AC36" s="76"/>
      <c r="AD36" s="76">
        <v>8</v>
      </c>
      <c r="AE36" s="76"/>
      <c r="AF36" s="76"/>
      <c r="AG36" s="77"/>
      <c r="AH36" s="77"/>
      <c r="AI36" s="77"/>
      <c r="AJ36" s="77">
        <v>9</v>
      </c>
      <c r="AK36" s="75"/>
      <c r="AL36" s="75"/>
      <c r="AM36" s="62"/>
    </row>
    <row r="37" spans="1:39" s="60" customFormat="1" ht="15" customHeight="1" x14ac:dyDescent="0.4">
      <c r="A37" s="60" t="s">
        <v>119</v>
      </c>
      <c r="B37" s="83"/>
      <c r="C37" s="83"/>
      <c r="D37" s="83"/>
      <c r="E37" s="83"/>
      <c r="F37" s="83"/>
      <c r="G37" s="83"/>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row>
    <row r="38" spans="1:39" s="60" customFormat="1" ht="15" customHeight="1" x14ac:dyDescent="0.4">
      <c r="A38" s="60" t="s">
        <v>120</v>
      </c>
      <c r="B38" s="83"/>
      <c r="C38" s="83"/>
      <c r="D38" s="83"/>
      <c r="E38" s="83"/>
      <c r="F38" s="83"/>
      <c r="G38" s="83"/>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row>
    <row r="39" spans="1:39" s="60" customFormat="1" ht="15" customHeight="1" x14ac:dyDescent="0.4">
      <c r="A39" s="60" t="s">
        <v>121</v>
      </c>
      <c r="B39" s="83"/>
      <c r="C39" s="83"/>
      <c r="D39" s="83"/>
      <c r="E39" s="83"/>
      <c r="F39" s="83"/>
      <c r="G39" s="83"/>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row>
    <row r="40" spans="1:39" s="60" customFormat="1" ht="15" customHeight="1" x14ac:dyDescent="0.4">
      <c r="A40" s="60" t="s">
        <v>122</v>
      </c>
      <c r="B40" s="83"/>
      <c r="C40" s="83"/>
      <c r="D40" s="83"/>
      <c r="E40" s="83"/>
      <c r="F40" s="83"/>
      <c r="G40" s="83"/>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row>
    <row r="41" spans="1:39" ht="15" customHeight="1" x14ac:dyDescent="0.4">
      <c r="A41" s="60" t="s">
        <v>123</v>
      </c>
      <c r="B41" s="90"/>
      <c r="C41" s="60"/>
      <c r="D41" s="60"/>
      <c r="E41" s="60"/>
      <c r="F41" s="60"/>
      <c r="G41" s="60"/>
    </row>
    <row r="42" spans="1:39" ht="15" customHeight="1" x14ac:dyDescent="0.4">
      <c r="A42" s="60" t="s">
        <v>124</v>
      </c>
      <c r="B42" s="90"/>
      <c r="C42" s="60"/>
      <c r="D42" s="60"/>
      <c r="E42" s="60"/>
      <c r="F42" s="60"/>
      <c r="G42" s="60"/>
    </row>
    <row r="43" spans="1:39" ht="15" customHeight="1" x14ac:dyDescent="0.4">
      <c r="A43" s="60"/>
      <c r="B43" s="74" t="s">
        <v>125</v>
      </c>
      <c r="C43" s="250" t="s">
        <v>126</v>
      </c>
      <c r="D43" s="250"/>
      <c r="E43" s="250"/>
      <c r="F43" s="60"/>
      <c r="G43" s="60"/>
    </row>
    <row r="44" spans="1:39" ht="15" customHeight="1" x14ac:dyDescent="0.4">
      <c r="A44" s="60"/>
      <c r="B44" s="93" t="s">
        <v>127</v>
      </c>
      <c r="C44" s="258" t="s">
        <v>128</v>
      </c>
      <c r="D44" s="258"/>
      <c r="E44" s="258"/>
      <c r="F44" s="60"/>
      <c r="G44" s="60"/>
    </row>
    <row r="45" spans="1:39" ht="15" customHeight="1" x14ac:dyDescent="0.4">
      <c r="A45" s="60"/>
      <c r="B45" s="93" t="s">
        <v>129</v>
      </c>
      <c r="C45" s="258" t="s">
        <v>130</v>
      </c>
      <c r="D45" s="258"/>
      <c r="E45" s="258"/>
      <c r="F45" s="60"/>
      <c r="G45" s="60"/>
    </row>
    <row r="46" spans="1:39" ht="15" customHeight="1" x14ac:dyDescent="0.4">
      <c r="A46" s="60"/>
      <c r="B46" s="93" t="s">
        <v>131</v>
      </c>
      <c r="C46" s="258" t="s">
        <v>132</v>
      </c>
      <c r="D46" s="258"/>
      <c r="E46" s="258"/>
      <c r="F46" s="60"/>
      <c r="G46" s="60"/>
    </row>
    <row r="47" spans="1:39" ht="15" customHeight="1" x14ac:dyDescent="0.4">
      <c r="A47" s="60"/>
      <c r="B47" s="93" t="s">
        <v>133</v>
      </c>
      <c r="C47" s="258" t="s">
        <v>134</v>
      </c>
      <c r="D47" s="258"/>
      <c r="E47" s="258"/>
      <c r="F47" s="60"/>
      <c r="G47" s="60"/>
    </row>
    <row r="48" spans="1:39" ht="15" customHeight="1" x14ac:dyDescent="0.4">
      <c r="A48" s="60"/>
      <c r="B48" s="60" t="s">
        <v>135</v>
      </c>
      <c r="C48" s="60"/>
      <c r="D48" s="60"/>
      <c r="E48" s="60"/>
      <c r="F48" s="60"/>
      <c r="G48" s="60"/>
    </row>
    <row r="49" spans="1:7" ht="15" customHeight="1" x14ac:dyDescent="0.4">
      <c r="A49" s="60"/>
      <c r="B49" s="60" t="s">
        <v>136</v>
      </c>
      <c r="C49" s="60"/>
      <c r="D49" s="60"/>
      <c r="E49" s="60"/>
      <c r="F49" s="60"/>
      <c r="G49" s="60"/>
    </row>
    <row r="50" spans="1:7" ht="15" customHeight="1" x14ac:dyDescent="0.4">
      <c r="A50" s="60"/>
      <c r="B50" s="60" t="s">
        <v>137</v>
      </c>
      <c r="C50" s="60"/>
      <c r="D50" s="60"/>
      <c r="E50" s="60"/>
      <c r="F50" s="60"/>
      <c r="G50" s="60"/>
    </row>
    <row r="51" spans="1:7" ht="15" customHeight="1" x14ac:dyDescent="0.4">
      <c r="A51" s="60" t="s">
        <v>138</v>
      </c>
      <c r="B51" s="90"/>
      <c r="C51" s="60"/>
      <c r="D51" s="60"/>
      <c r="E51" s="60"/>
      <c r="F51" s="60"/>
      <c r="G51" s="60"/>
    </row>
    <row r="52" spans="1:7" ht="15" customHeight="1" x14ac:dyDescent="0.4">
      <c r="A52" s="60" t="s">
        <v>139</v>
      </c>
      <c r="B52" s="90"/>
      <c r="C52" s="60"/>
      <c r="D52" s="60"/>
      <c r="E52" s="60"/>
      <c r="F52" s="60"/>
      <c r="G52" s="60"/>
    </row>
    <row r="53" spans="1:7" ht="15" customHeight="1" x14ac:dyDescent="0.4">
      <c r="A53" s="60" t="s">
        <v>140</v>
      </c>
      <c r="B53" s="90"/>
      <c r="C53" s="60"/>
      <c r="D53" s="60"/>
      <c r="E53" s="60"/>
      <c r="F53" s="60"/>
      <c r="G53" s="60"/>
    </row>
    <row r="54" spans="1:7" ht="15" customHeight="1" x14ac:dyDescent="0.4">
      <c r="A54" s="60" t="s">
        <v>141</v>
      </c>
      <c r="B54" s="90"/>
      <c r="C54" s="60"/>
      <c r="D54" s="60"/>
      <c r="E54" s="60"/>
      <c r="F54" s="60"/>
      <c r="G54" s="60"/>
    </row>
    <row r="55" spans="1:7" ht="15" customHeight="1" x14ac:dyDescent="0.4">
      <c r="A55" s="60" t="s">
        <v>142</v>
      </c>
      <c r="B55" s="90"/>
      <c r="C55" s="60"/>
      <c r="D55" s="60"/>
      <c r="E55" s="60"/>
      <c r="F55" s="60"/>
      <c r="G55" s="60"/>
    </row>
    <row r="56" spans="1:7" ht="15" customHeight="1" x14ac:dyDescent="0.4">
      <c r="A56" s="60" t="s">
        <v>143</v>
      </c>
      <c r="B56" s="90"/>
      <c r="C56" s="60"/>
      <c r="D56" s="60"/>
      <c r="E56" s="60"/>
      <c r="F56" s="60"/>
      <c r="G56" s="60"/>
    </row>
    <row r="57" spans="1:7" ht="15" customHeight="1" x14ac:dyDescent="0.4">
      <c r="A57" s="60"/>
      <c r="B57" s="60" t="s">
        <v>144</v>
      </c>
      <c r="C57" s="60"/>
      <c r="D57" s="60"/>
      <c r="E57" s="60"/>
      <c r="F57" s="60"/>
      <c r="G57" s="60"/>
    </row>
    <row r="58" spans="1:7" ht="15" customHeight="1" x14ac:dyDescent="0.4">
      <c r="A58" s="60"/>
      <c r="B58" s="60" t="s">
        <v>145</v>
      </c>
      <c r="C58" s="60"/>
      <c r="D58" s="60"/>
      <c r="E58" s="60"/>
      <c r="F58" s="60"/>
      <c r="G58" s="60"/>
    </row>
    <row r="59" spans="1:7" ht="15" customHeight="1" x14ac:dyDescent="0.4">
      <c r="A59" s="60" t="s">
        <v>146</v>
      </c>
      <c r="B59" s="90"/>
      <c r="C59" s="60"/>
      <c r="D59" s="60"/>
      <c r="E59" s="60"/>
      <c r="F59" s="60"/>
      <c r="G59" s="60"/>
    </row>
    <row r="60" spans="1:7" ht="15" customHeight="1" x14ac:dyDescent="0.4">
      <c r="A60" s="60" t="s">
        <v>147</v>
      </c>
      <c r="B60" s="90"/>
      <c r="C60" s="60"/>
      <c r="D60" s="60"/>
      <c r="E60" s="60"/>
      <c r="F60" s="60"/>
      <c r="G60" s="60"/>
    </row>
    <row r="61" spans="1:7" ht="15" customHeight="1" x14ac:dyDescent="0.4">
      <c r="A61" s="60" t="s">
        <v>148</v>
      </c>
      <c r="B61" s="90"/>
      <c r="C61" s="60"/>
      <c r="D61" s="60"/>
      <c r="E61" s="60"/>
      <c r="F61" s="60"/>
      <c r="G61" s="60"/>
    </row>
    <row r="62" spans="1:7" ht="15" customHeight="1" x14ac:dyDescent="0.4">
      <c r="A62" s="60" t="s">
        <v>149</v>
      </c>
      <c r="B62" s="90"/>
      <c r="C62" s="60"/>
      <c r="D62" s="60"/>
      <c r="E62" s="60"/>
      <c r="F62" s="60"/>
      <c r="G62" s="60"/>
    </row>
    <row r="63" spans="1:7" ht="15" customHeight="1" x14ac:dyDescent="0.4">
      <c r="A63" s="60" t="s">
        <v>150</v>
      </c>
      <c r="B63" s="90"/>
      <c r="C63" s="60"/>
      <c r="D63" s="60"/>
      <c r="E63" s="60"/>
      <c r="F63" s="60"/>
      <c r="G63" s="60"/>
    </row>
    <row r="64" spans="1:7" ht="15" customHeight="1" x14ac:dyDescent="0.4">
      <c r="A64" s="60" t="s">
        <v>151</v>
      </c>
      <c r="B64" s="90"/>
      <c r="C64" s="60"/>
      <c r="D64" s="60"/>
      <c r="E64" s="60"/>
      <c r="F64" s="60"/>
      <c r="G64" s="60"/>
    </row>
    <row r="65" spans="1:7" ht="15" customHeight="1" x14ac:dyDescent="0.4">
      <c r="A65" s="60" t="s">
        <v>152</v>
      </c>
      <c r="B65" s="90"/>
      <c r="C65" s="60"/>
      <c r="D65" s="60"/>
      <c r="E65" s="60"/>
      <c r="F65" s="60"/>
      <c r="G65" s="60"/>
    </row>
    <row r="66" spans="1:7" ht="15" customHeight="1" x14ac:dyDescent="0.4">
      <c r="A66" s="60" t="s">
        <v>153</v>
      </c>
      <c r="B66" s="90"/>
      <c r="C66" s="60"/>
      <c r="D66" s="60"/>
      <c r="E66" s="60"/>
      <c r="F66" s="60"/>
      <c r="G66" s="60"/>
    </row>
  </sheetData>
  <mergeCells count="52">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5:AN15"/>
    <mergeCell ref="AL7:AL10"/>
    <mergeCell ref="AM7:AN10"/>
    <mergeCell ref="F8:L8"/>
    <mergeCell ref="M8:S8"/>
    <mergeCell ref="T8:Z8"/>
    <mergeCell ref="AA8:AG8"/>
    <mergeCell ref="AH8:AJ8"/>
    <mergeCell ref="AM11:AN11"/>
    <mergeCell ref="AM12:AN12"/>
    <mergeCell ref="AM13:AN13"/>
    <mergeCell ref="AM14:AN14"/>
    <mergeCell ref="AM27:AN27"/>
    <mergeCell ref="AM16:AN16"/>
    <mergeCell ref="AM17:AN17"/>
    <mergeCell ref="AM18:AN18"/>
    <mergeCell ref="AM19:AN19"/>
    <mergeCell ref="AM20:AN20"/>
    <mergeCell ref="AM21:AN21"/>
    <mergeCell ref="AM22:AN22"/>
    <mergeCell ref="AM23:AN23"/>
    <mergeCell ref="AM24:AN24"/>
    <mergeCell ref="AM25:AN25"/>
    <mergeCell ref="AM26:AN26"/>
    <mergeCell ref="AM28:AN28"/>
    <mergeCell ref="AM29:AN29"/>
    <mergeCell ref="AM30:AN30"/>
    <mergeCell ref="A31:E31"/>
    <mergeCell ref="AM31:AN32"/>
    <mergeCell ref="A32:E32"/>
    <mergeCell ref="C43:E43"/>
    <mergeCell ref="C44:E44"/>
    <mergeCell ref="C45:E45"/>
    <mergeCell ref="C46:E46"/>
    <mergeCell ref="C47:E47"/>
  </mergeCells>
  <phoneticPr fontId="27"/>
  <dataValidations count="5">
    <dataValidation allowBlank="1" showInputMessage="1" sqref="B11" xr:uid="{D40205D6-9126-4513-9B31-713A2F7B7EEA}"/>
    <dataValidation type="list" allowBlank="1" showInputMessage="1" sqref="B12:B30" xr:uid="{C55AC156-AF56-4357-9550-499F78900DDF}">
      <formula1>INDIRECT($AK$1)</formula1>
    </dataValidation>
    <dataValidation type="list" allowBlank="1" showInputMessage="1" showErrorMessage="1" sqref="AK3:AN3" xr:uid="{330DEABF-A022-49A8-83EE-C8A859D2CFA2}">
      <formula1>"４週,歴月"</formula1>
    </dataValidation>
    <dataValidation type="list" allowBlank="1" showInputMessage="1" showErrorMessage="1" sqref="AK4:AN4" xr:uid="{DBA228AE-75CA-4B84-8F58-AB694A0337FA}">
      <formula1>"予定,実績"</formula1>
    </dataValidation>
    <dataValidation type="list" allowBlank="1" showInputMessage="1" showErrorMessage="1" sqref="C11:C30" xr:uid="{C1F25B2C-DFED-49EB-9FF6-A9D646C62B5A}">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Height="0" orientation="landscape" r:id="rId1"/>
  <headerFooter alignWithMargins="0">
    <oddHeader>&amp;L&amp;"ＭＳ ゴシック,標準"&amp;10（参考様式）</oddHeader>
  </headerFooter>
  <rowBreaks count="1" manualBreakCount="1">
    <brk id="35"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pageSetUpPr fitToPage="1"/>
  </sheetPr>
  <dimension ref="A1:AQ82"/>
  <sheetViews>
    <sheetView showGridLines="0" view="pageBreakPreview" zoomScaleNormal="100" zoomScaleSheetLayoutView="100" workbookViewId="0">
      <selection activeCell="M2" sqref="M2:P2"/>
    </sheetView>
  </sheetViews>
  <sheetFormatPr defaultColWidth="8.25" defaultRowHeight="21" customHeight="1" x14ac:dyDescent="0.4"/>
  <cols>
    <col min="1" max="1" width="2.625" style="59" customWidth="1"/>
    <col min="2" max="2" width="14.12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x14ac:dyDescent="0.4">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284" t="s">
        <v>196</v>
      </c>
      <c r="AL1" s="284"/>
      <c r="AM1" s="284"/>
      <c r="AN1" s="284"/>
    </row>
    <row r="2" spans="1:40" ht="18" customHeight="1" x14ac:dyDescent="0.4">
      <c r="A2" s="62"/>
      <c r="B2" s="63"/>
      <c r="C2" s="63"/>
      <c r="D2" s="63"/>
      <c r="E2" s="63"/>
      <c r="F2" s="63"/>
      <c r="G2" s="63"/>
      <c r="H2" s="63"/>
      <c r="I2" s="63"/>
      <c r="J2" s="63"/>
      <c r="K2" s="63"/>
      <c r="L2" s="63"/>
      <c r="M2" s="285">
        <v>2024</v>
      </c>
      <c r="N2" s="285"/>
      <c r="O2" s="285"/>
      <c r="P2" s="285"/>
      <c r="Q2" s="286" t="s">
        <v>94</v>
      </c>
      <c r="R2" s="286"/>
      <c r="S2" s="285">
        <v>5</v>
      </c>
      <c r="T2" s="285"/>
      <c r="U2" s="286" t="s">
        <v>95</v>
      </c>
      <c r="V2" s="286"/>
      <c r="W2" s="63"/>
      <c r="X2" s="63"/>
      <c r="Y2" s="63"/>
      <c r="Z2" s="62"/>
      <c r="AA2" s="62"/>
      <c r="AC2" s="79"/>
      <c r="AD2" s="63"/>
      <c r="AE2" s="63"/>
      <c r="AF2" s="63"/>
      <c r="AG2" s="63"/>
      <c r="AH2" s="63"/>
      <c r="AI2" s="79" t="s">
        <v>96</v>
      </c>
      <c r="AJ2" s="79"/>
      <c r="AK2" s="287"/>
      <c r="AL2" s="287"/>
      <c r="AM2" s="287"/>
      <c r="AN2" s="287"/>
    </row>
    <row r="3" spans="1:40" ht="18" customHeight="1" x14ac:dyDescent="0.4">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272" t="s">
        <v>154</v>
      </c>
      <c r="AL3" s="272"/>
      <c r="AM3" s="272"/>
      <c r="AN3" s="272"/>
    </row>
    <row r="4" spans="1:40" ht="18" customHeight="1" x14ac:dyDescent="0.4">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272"/>
      <c r="AL4" s="272"/>
      <c r="AM4" s="272"/>
      <c r="AN4" s="272"/>
    </row>
    <row r="5" spans="1:40" ht="18" customHeight="1" x14ac:dyDescent="0.4">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99</v>
      </c>
      <c r="AH5" s="273">
        <v>160</v>
      </c>
      <c r="AI5" s="273"/>
      <c r="AJ5" s="273"/>
      <c r="AK5" s="85" t="s">
        <v>100</v>
      </c>
      <c r="AL5" s="95"/>
      <c r="AM5" s="85" t="s">
        <v>101</v>
      </c>
      <c r="AN5" s="62"/>
    </row>
    <row r="6" spans="1:40" ht="9.9499999999999993" customHeight="1" x14ac:dyDescent="0.4">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0" ht="15" customHeight="1" x14ac:dyDescent="0.4">
      <c r="A7" s="270" t="s">
        <v>102</v>
      </c>
      <c r="B7" s="280" t="s">
        <v>103</v>
      </c>
      <c r="C7" s="274" t="s">
        <v>104</v>
      </c>
      <c r="D7" s="250" t="s">
        <v>105</v>
      </c>
      <c r="E7" s="268" t="s">
        <v>106</v>
      </c>
      <c r="F7" s="277" t="s">
        <v>107</v>
      </c>
      <c r="G7" s="277"/>
      <c r="H7" s="277"/>
      <c r="I7" s="277"/>
      <c r="J7" s="277"/>
      <c r="K7" s="277"/>
      <c r="L7" s="277"/>
      <c r="M7" s="277"/>
      <c r="N7" s="277"/>
      <c r="O7" s="277"/>
      <c r="P7" s="277"/>
      <c r="Q7" s="277"/>
      <c r="R7" s="277"/>
      <c r="S7" s="277"/>
      <c r="T7" s="277"/>
      <c r="U7" s="277"/>
      <c r="V7" s="277"/>
      <c r="W7" s="277"/>
      <c r="X7" s="277"/>
      <c r="Y7" s="277"/>
      <c r="Z7" s="277"/>
      <c r="AA7" s="277"/>
      <c r="AB7" s="277"/>
      <c r="AC7" s="277"/>
      <c r="AD7" s="277"/>
      <c r="AE7" s="277"/>
      <c r="AF7" s="277"/>
      <c r="AG7" s="277"/>
      <c r="AH7" s="277"/>
      <c r="AI7" s="277"/>
      <c r="AJ7" s="277"/>
      <c r="AK7" s="278" t="s">
        <v>108</v>
      </c>
      <c r="AL7" s="251" t="s">
        <v>109</v>
      </c>
      <c r="AM7" s="279" t="s">
        <v>110</v>
      </c>
      <c r="AN7" s="279"/>
    </row>
    <row r="8" spans="1:40" ht="15" customHeight="1" x14ac:dyDescent="0.4">
      <c r="A8" s="270"/>
      <c r="B8" s="281"/>
      <c r="C8" s="275"/>
      <c r="D8" s="250"/>
      <c r="E8" s="268"/>
      <c r="F8" s="250" t="s">
        <v>111</v>
      </c>
      <c r="G8" s="250"/>
      <c r="H8" s="250"/>
      <c r="I8" s="250"/>
      <c r="J8" s="250"/>
      <c r="K8" s="250"/>
      <c r="L8" s="250"/>
      <c r="M8" s="250" t="s">
        <v>112</v>
      </c>
      <c r="N8" s="250"/>
      <c r="O8" s="250"/>
      <c r="P8" s="250"/>
      <c r="Q8" s="250"/>
      <c r="R8" s="250"/>
      <c r="S8" s="250"/>
      <c r="T8" s="250" t="s">
        <v>113</v>
      </c>
      <c r="U8" s="250"/>
      <c r="V8" s="250"/>
      <c r="W8" s="250"/>
      <c r="X8" s="250"/>
      <c r="Y8" s="250"/>
      <c r="Z8" s="250"/>
      <c r="AA8" s="250" t="s">
        <v>114</v>
      </c>
      <c r="AB8" s="250"/>
      <c r="AC8" s="250"/>
      <c r="AD8" s="250"/>
      <c r="AE8" s="250"/>
      <c r="AF8" s="250"/>
      <c r="AG8" s="250"/>
      <c r="AH8" s="250" t="s">
        <v>115</v>
      </c>
      <c r="AI8" s="250"/>
      <c r="AJ8" s="250"/>
      <c r="AK8" s="278"/>
      <c r="AL8" s="251"/>
      <c r="AM8" s="279"/>
      <c r="AN8" s="279"/>
    </row>
    <row r="9" spans="1:40" ht="15" customHeight="1" x14ac:dyDescent="0.4">
      <c r="A9" s="270"/>
      <c r="B9" s="282" t="s">
        <v>155</v>
      </c>
      <c r="C9" s="275"/>
      <c r="D9" s="250"/>
      <c r="E9" s="268"/>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78"/>
      <c r="AL9" s="251"/>
      <c r="AM9" s="279"/>
      <c r="AN9" s="279"/>
    </row>
    <row r="10" spans="1:40" ht="15" customHeight="1" x14ac:dyDescent="0.4">
      <c r="A10" s="270"/>
      <c r="B10" s="283"/>
      <c r="C10" s="276"/>
      <c r="D10" s="250"/>
      <c r="E10" s="268"/>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78"/>
      <c r="AL10" s="251"/>
      <c r="AM10" s="279"/>
      <c r="AN10" s="279"/>
    </row>
    <row r="11" spans="1:40" ht="18" customHeight="1" x14ac:dyDescent="0.4">
      <c r="A11" s="73">
        <v>1</v>
      </c>
      <c r="B11" s="99" t="s">
        <v>156</v>
      </c>
      <c r="C11" s="81" t="s">
        <v>127</v>
      </c>
      <c r="D11" s="100"/>
      <c r="E11" s="101" t="s">
        <v>127</v>
      </c>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9">
        <f>+SUM(F11:AJ11)</f>
        <v>0</v>
      </c>
      <c r="AL11" s="70">
        <f>IF($AK$3="４週",AK11/4,AK11/(DAY(EOMONTH($F$9,0))/7))</f>
        <v>0</v>
      </c>
      <c r="AM11" s="265"/>
      <c r="AN11" s="265"/>
    </row>
    <row r="12" spans="1:40" ht="18" customHeight="1" x14ac:dyDescent="0.4">
      <c r="A12" s="73">
        <v>2</v>
      </c>
      <c r="B12" s="99" t="s">
        <v>173</v>
      </c>
      <c r="C12" s="81" t="s">
        <v>129</v>
      </c>
      <c r="D12" s="100"/>
      <c r="E12" s="101" t="s">
        <v>129</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 t="shared" ref="AK12:AK31" si="0">+SUM(F12:AJ12)</f>
        <v>0</v>
      </c>
      <c r="AL12" s="70">
        <f t="shared" ref="AL12:AL30" si="1">IF($AK$3="４週",AK12/4,AK12/(DAY(EOMONTH($F$9,0))/7))</f>
        <v>0</v>
      </c>
      <c r="AM12" s="265"/>
      <c r="AN12" s="265"/>
    </row>
    <row r="13" spans="1:40" ht="18" customHeight="1" x14ac:dyDescent="0.4">
      <c r="A13" s="73">
        <v>3</v>
      </c>
      <c r="B13" s="99" t="s">
        <v>173</v>
      </c>
      <c r="C13" s="81" t="s">
        <v>131</v>
      </c>
      <c r="D13" s="100"/>
      <c r="E13" s="101" t="s">
        <v>131</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si="0"/>
        <v>0</v>
      </c>
      <c r="AL13" s="70">
        <f t="shared" si="1"/>
        <v>0</v>
      </c>
      <c r="AM13" s="265"/>
      <c r="AN13" s="265"/>
    </row>
    <row r="14" spans="1:40" ht="18" customHeight="1" x14ac:dyDescent="0.4">
      <c r="A14" s="73">
        <v>4</v>
      </c>
      <c r="B14" s="99" t="s">
        <v>175</v>
      </c>
      <c r="C14" s="81" t="s">
        <v>133</v>
      </c>
      <c r="D14" s="100"/>
      <c r="E14" s="101" t="s">
        <v>133</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0"/>
        <v>0</v>
      </c>
      <c r="AL14" s="70">
        <f t="shared" si="1"/>
        <v>0</v>
      </c>
      <c r="AM14" s="265"/>
      <c r="AN14" s="265"/>
    </row>
    <row r="15" spans="1:40" ht="18" customHeight="1" x14ac:dyDescent="0.4">
      <c r="A15" s="73">
        <v>5</v>
      </c>
      <c r="B15" s="99" t="s">
        <v>197</v>
      </c>
      <c r="C15" s="81" t="s">
        <v>129</v>
      </c>
      <c r="D15" s="100"/>
      <c r="E15" s="101"/>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0"/>
        <v>0</v>
      </c>
      <c r="AL15" s="70">
        <f t="shared" si="1"/>
        <v>0</v>
      </c>
      <c r="AM15" s="265"/>
      <c r="AN15" s="265"/>
    </row>
    <row r="16" spans="1:40" ht="18" customHeight="1" x14ac:dyDescent="0.4">
      <c r="A16" s="73">
        <v>6</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0"/>
        <v>0</v>
      </c>
      <c r="AL16" s="70">
        <f t="shared" si="1"/>
        <v>0</v>
      </c>
      <c r="AM16" s="265"/>
      <c r="AN16" s="265"/>
    </row>
    <row r="17" spans="1:40" ht="18" customHeight="1" x14ac:dyDescent="0.4">
      <c r="A17" s="73">
        <v>7</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0"/>
        <v>0</v>
      </c>
      <c r="AL17" s="70">
        <f t="shared" si="1"/>
        <v>0</v>
      </c>
      <c r="AM17" s="265"/>
      <c r="AN17" s="265"/>
    </row>
    <row r="18" spans="1:40" ht="18" customHeight="1" x14ac:dyDescent="0.4">
      <c r="A18" s="73">
        <v>8</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0"/>
        <v>0</v>
      </c>
      <c r="AL18" s="70">
        <f t="shared" si="1"/>
        <v>0</v>
      </c>
      <c r="AM18" s="265"/>
      <c r="AN18" s="265"/>
    </row>
    <row r="19" spans="1:40" ht="18" customHeight="1" x14ac:dyDescent="0.4">
      <c r="A19" s="73">
        <v>9</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0"/>
        <v>0</v>
      </c>
      <c r="AL19" s="70">
        <f t="shared" si="1"/>
        <v>0</v>
      </c>
      <c r="AM19" s="265"/>
      <c r="AN19" s="265"/>
    </row>
    <row r="20" spans="1:40" ht="18" customHeight="1" x14ac:dyDescent="0.4">
      <c r="A20" s="73">
        <v>10</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0"/>
        <v>0</v>
      </c>
      <c r="AL20" s="70">
        <f t="shared" si="1"/>
        <v>0</v>
      </c>
      <c r="AM20" s="265"/>
      <c r="AN20" s="265"/>
    </row>
    <row r="21" spans="1:40" ht="18" customHeight="1" x14ac:dyDescent="0.4">
      <c r="A21" s="73">
        <v>11</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0"/>
        <v>0</v>
      </c>
      <c r="AL21" s="70">
        <f t="shared" si="1"/>
        <v>0</v>
      </c>
      <c r="AM21" s="265"/>
      <c r="AN21" s="265"/>
    </row>
    <row r="22" spans="1:40" ht="18" customHeight="1" x14ac:dyDescent="0.4">
      <c r="A22" s="73">
        <v>12</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0"/>
        <v>0</v>
      </c>
      <c r="AL22" s="70">
        <f t="shared" si="1"/>
        <v>0</v>
      </c>
      <c r="AM22" s="265"/>
      <c r="AN22" s="265"/>
    </row>
    <row r="23" spans="1:40" ht="18" customHeight="1" x14ac:dyDescent="0.4">
      <c r="A23" s="73">
        <v>13</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0"/>
        <v>0</v>
      </c>
      <c r="AL23" s="70">
        <f t="shared" si="1"/>
        <v>0</v>
      </c>
      <c r="AM23" s="265"/>
      <c r="AN23" s="265"/>
    </row>
    <row r="24" spans="1:40" ht="18" customHeight="1" x14ac:dyDescent="0.4">
      <c r="A24" s="73">
        <v>14</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0"/>
        <v>0</v>
      </c>
      <c r="AL24" s="70">
        <f t="shared" si="1"/>
        <v>0</v>
      </c>
      <c r="AM24" s="265"/>
      <c r="AN24" s="265"/>
    </row>
    <row r="25" spans="1:40" ht="18" customHeight="1" x14ac:dyDescent="0.4">
      <c r="A25" s="73">
        <v>15</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0"/>
        <v>0</v>
      </c>
      <c r="AL25" s="70">
        <f t="shared" si="1"/>
        <v>0</v>
      </c>
      <c r="AM25" s="265"/>
      <c r="AN25" s="265"/>
    </row>
    <row r="26" spans="1:40" ht="18" customHeight="1" x14ac:dyDescent="0.4">
      <c r="A26" s="73">
        <v>16</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0"/>
        <v>0</v>
      </c>
      <c r="AL26" s="70">
        <f t="shared" si="1"/>
        <v>0</v>
      </c>
      <c r="AM26" s="265"/>
      <c r="AN26" s="265"/>
    </row>
    <row r="27" spans="1:40" ht="18" customHeight="1" x14ac:dyDescent="0.4">
      <c r="A27" s="73">
        <v>17</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0"/>
        <v>0</v>
      </c>
      <c r="AL27" s="70">
        <f t="shared" si="1"/>
        <v>0</v>
      </c>
      <c r="AM27" s="265"/>
      <c r="AN27" s="265"/>
    </row>
    <row r="28" spans="1:40" ht="18" customHeight="1" x14ac:dyDescent="0.4">
      <c r="A28" s="73">
        <v>18</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0"/>
        <v>0</v>
      </c>
      <c r="AL28" s="70">
        <f t="shared" si="1"/>
        <v>0</v>
      </c>
      <c r="AM28" s="265"/>
      <c r="AN28" s="265"/>
    </row>
    <row r="29" spans="1:40" ht="18" customHeight="1" x14ac:dyDescent="0.4">
      <c r="A29" s="73">
        <v>19</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0"/>
        <v>0</v>
      </c>
      <c r="AL29" s="70">
        <f t="shared" si="1"/>
        <v>0</v>
      </c>
      <c r="AM29" s="265"/>
      <c r="AN29" s="265"/>
    </row>
    <row r="30" spans="1:40" ht="18" customHeight="1" x14ac:dyDescent="0.4">
      <c r="A30" s="73">
        <v>20</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0"/>
        <v>0</v>
      </c>
      <c r="AL30" s="70">
        <f t="shared" si="1"/>
        <v>0</v>
      </c>
      <c r="AM30" s="265"/>
      <c r="AN30" s="265"/>
    </row>
    <row r="31" spans="1:40" ht="18" customHeight="1" x14ac:dyDescent="0.4">
      <c r="A31" s="268" t="s">
        <v>116</v>
      </c>
      <c r="B31" s="269"/>
      <c r="C31" s="269"/>
      <c r="D31" s="269"/>
      <c r="E31" s="269"/>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71">
        <f t="shared" si="2"/>
        <v>0</v>
      </c>
      <c r="AI31" s="71">
        <f t="shared" si="2"/>
        <v>0</v>
      </c>
      <c r="AJ31" s="71">
        <f t="shared" si="2"/>
        <v>0</v>
      </c>
      <c r="AK31" s="69">
        <f t="shared" si="0"/>
        <v>0</v>
      </c>
      <c r="AL31" s="70">
        <f>IF($AK$3="４週",AK31/4,AK31/(DAY(EOMONTH($F$9,0))/7))</f>
        <v>0</v>
      </c>
      <c r="AM31" s="270"/>
      <c r="AN31" s="270"/>
    </row>
    <row r="32" spans="1:40" ht="18" customHeight="1" x14ac:dyDescent="0.4">
      <c r="A32" s="269" t="s">
        <v>117</v>
      </c>
      <c r="B32" s="269"/>
      <c r="C32" s="269"/>
      <c r="D32" s="269"/>
      <c r="E32" s="271"/>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71"/>
      <c r="AL32" s="72"/>
      <c r="AM32" s="270"/>
      <c r="AN32" s="270"/>
    </row>
    <row r="33" spans="1:43" ht="15" customHeight="1" x14ac:dyDescent="0.4">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43" ht="15" customHeight="1" x14ac:dyDescent="0.4">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3" ht="15" customHeight="1" x14ac:dyDescent="0.4">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3" ht="21" customHeight="1" x14ac:dyDescent="0.4">
      <c r="A36" s="67" t="s">
        <v>176</v>
      </c>
      <c r="B36" s="66"/>
      <c r="C36" s="66"/>
      <c r="D36" s="66"/>
      <c r="E36" s="66"/>
      <c r="F36" s="66"/>
      <c r="G36" s="60"/>
      <c r="H36" s="60"/>
      <c r="I36" s="60"/>
      <c r="J36" s="60"/>
      <c r="K36" s="60"/>
      <c r="L36" s="60"/>
      <c r="M36" s="60"/>
      <c r="N36" s="60"/>
      <c r="O36" s="60"/>
      <c r="AM36" s="66"/>
      <c r="AN36" s="62"/>
    </row>
    <row r="37" spans="1:43" ht="24.95" customHeight="1" x14ac:dyDescent="0.4">
      <c r="A37" s="250"/>
      <c r="B37" s="250"/>
      <c r="C37" s="250"/>
      <c r="D37" s="94">
        <v>4</v>
      </c>
      <c r="E37" s="94">
        <v>5</v>
      </c>
      <c r="F37" s="264">
        <v>6</v>
      </c>
      <c r="G37" s="264"/>
      <c r="H37" s="264"/>
      <c r="I37" s="264">
        <v>7</v>
      </c>
      <c r="J37" s="264"/>
      <c r="K37" s="264"/>
      <c r="L37" s="264">
        <v>8</v>
      </c>
      <c r="M37" s="264"/>
      <c r="N37" s="264"/>
      <c r="O37" s="264">
        <v>9</v>
      </c>
      <c r="P37" s="264"/>
      <c r="Q37" s="264"/>
      <c r="R37" s="264">
        <v>10</v>
      </c>
      <c r="S37" s="264"/>
      <c r="T37" s="264"/>
      <c r="U37" s="264">
        <v>11</v>
      </c>
      <c r="V37" s="264"/>
      <c r="W37" s="264"/>
      <c r="X37" s="264">
        <v>12</v>
      </c>
      <c r="Y37" s="264"/>
      <c r="Z37" s="264"/>
      <c r="AA37" s="264">
        <v>1</v>
      </c>
      <c r="AB37" s="264"/>
      <c r="AC37" s="264"/>
      <c r="AD37" s="264">
        <v>2</v>
      </c>
      <c r="AE37" s="264"/>
      <c r="AF37" s="264"/>
      <c r="AG37" s="264">
        <v>3</v>
      </c>
      <c r="AH37" s="264"/>
      <c r="AI37" s="264"/>
      <c r="AJ37" s="250" t="s">
        <v>177</v>
      </c>
      <c r="AK37" s="250"/>
      <c r="AL37" s="80" t="s">
        <v>178</v>
      </c>
      <c r="AM37"/>
      <c r="AN37"/>
      <c r="AO37"/>
      <c r="AP37"/>
      <c r="AQ37"/>
    </row>
    <row r="38" spans="1:43" ht="18" customHeight="1" x14ac:dyDescent="0.4">
      <c r="A38" s="262" t="s">
        <v>179</v>
      </c>
      <c r="B38" s="262"/>
      <c r="C38" s="262"/>
      <c r="D38" s="68">
        <v>1400</v>
      </c>
      <c r="E38" s="68">
        <v>1310</v>
      </c>
      <c r="F38" s="263">
        <v>1400</v>
      </c>
      <c r="G38" s="263"/>
      <c r="H38" s="263"/>
      <c r="I38" s="263">
        <v>1470</v>
      </c>
      <c r="J38" s="263"/>
      <c r="K38" s="263"/>
      <c r="L38" s="263">
        <v>1470</v>
      </c>
      <c r="M38" s="263"/>
      <c r="N38" s="263"/>
      <c r="O38" s="263">
        <v>1330</v>
      </c>
      <c r="P38" s="263"/>
      <c r="Q38" s="263"/>
      <c r="R38" s="263">
        <v>1400</v>
      </c>
      <c r="S38" s="263"/>
      <c r="T38" s="263"/>
      <c r="U38" s="263">
        <v>1400</v>
      </c>
      <c r="V38" s="263"/>
      <c r="W38" s="263"/>
      <c r="X38" s="263">
        <v>1330</v>
      </c>
      <c r="Y38" s="263"/>
      <c r="Z38" s="263"/>
      <c r="AA38" s="263">
        <v>1330</v>
      </c>
      <c r="AB38" s="263"/>
      <c r="AC38" s="263"/>
      <c r="AD38" s="263">
        <v>1330</v>
      </c>
      <c r="AE38" s="263"/>
      <c r="AF38" s="263"/>
      <c r="AG38" s="263">
        <v>1400</v>
      </c>
      <c r="AH38" s="263"/>
      <c r="AI38" s="263"/>
      <c r="AJ38" s="258">
        <f>SUM(D38:AI38)</f>
        <v>16570</v>
      </c>
      <c r="AK38" s="258"/>
      <c r="AL38" s="266">
        <f>ROUNDUP(AJ38/AJ39,1)</f>
        <v>70</v>
      </c>
      <c r="AM38"/>
      <c r="AN38"/>
      <c r="AO38"/>
      <c r="AP38"/>
      <c r="AQ38"/>
    </row>
    <row r="39" spans="1:43" ht="18" customHeight="1" x14ac:dyDescent="0.4">
      <c r="A39" s="262" t="s">
        <v>180</v>
      </c>
      <c r="B39" s="262"/>
      <c r="C39" s="262"/>
      <c r="D39" s="68">
        <v>20</v>
      </c>
      <c r="E39" s="68">
        <v>19</v>
      </c>
      <c r="F39" s="263">
        <v>20</v>
      </c>
      <c r="G39" s="263"/>
      <c r="H39" s="263"/>
      <c r="I39" s="263">
        <v>21</v>
      </c>
      <c r="J39" s="263"/>
      <c r="K39" s="263"/>
      <c r="L39" s="263">
        <v>21</v>
      </c>
      <c r="M39" s="263"/>
      <c r="N39" s="263"/>
      <c r="O39" s="263">
        <v>19</v>
      </c>
      <c r="P39" s="263"/>
      <c r="Q39" s="263"/>
      <c r="R39" s="263">
        <v>20</v>
      </c>
      <c r="S39" s="263"/>
      <c r="T39" s="263"/>
      <c r="U39" s="263">
        <v>20</v>
      </c>
      <c r="V39" s="263"/>
      <c r="W39" s="263"/>
      <c r="X39" s="263">
        <v>19</v>
      </c>
      <c r="Y39" s="263"/>
      <c r="Z39" s="263"/>
      <c r="AA39" s="263">
        <v>19</v>
      </c>
      <c r="AB39" s="263"/>
      <c r="AC39" s="263"/>
      <c r="AD39" s="263">
        <v>19</v>
      </c>
      <c r="AE39" s="263"/>
      <c r="AF39" s="263"/>
      <c r="AG39" s="263">
        <v>20</v>
      </c>
      <c r="AH39" s="263"/>
      <c r="AI39" s="263"/>
      <c r="AJ39" s="258">
        <f>+SUM(D39:AI39)</f>
        <v>237</v>
      </c>
      <c r="AK39" s="258"/>
      <c r="AL39" s="267"/>
      <c r="AM39"/>
      <c r="AN39"/>
      <c r="AO39"/>
      <c r="AP39"/>
      <c r="AQ39"/>
    </row>
    <row r="40" spans="1:43" ht="5.0999999999999996" customHeight="1" x14ac:dyDescent="0.4">
      <c r="A40" s="83"/>
      <c r="B40" s="83"/>
      <c r="C40" s="83"/>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2"/>
      <c r="AK40" s="60"/>
      <c r="AL40" s="66"/>
      <c r="AM40" s="66"/>
      <c r="AN40" s="62"/>
    </row>
    <row r="41" spans="1:43" ht="18" customHeight="1" x14ac:dyDescent="0.4">
      <c r="A41" s="67" t="s">
        <v>159</v>
      </c>
      <c r="B41" s="60"/>
      <c r="D41" s="60"/>
      <c r="E41" s="60"/>
      <c r="F41" s="60"/>
      <c r="G41" s="60"/>
      <c r="H41" s="60"/>
      <c r="I41"/>
      <c r="J41"/>
      <c r="K41"/>
      <c r="L41"/>
      <c r="M41"/>
      <c r="N41"/>
      <c r="O41" s="60"/>
      <c r="P41" s="60"/>
      <c r="Q41" s="60"/>
      <c r="R41" s="60"/>
      <c r="S41" s="60"/>
      <c r="T41" s="60"/>
      <c r="U41" s="60"/>
      <c r="V41" s="60"/>
      <c r="W41" s="66"/>
      <c r="X41" s="60"/>
      <c r="Y41" s="60"/>
      <c r="Z41" s="60"/>
      <c r="AA41" s="60"/>
      <c r="AB41" s="60"/>
      <c r="AC41" s="60"/>
      <c r="AD41" s="60"/>
      <c r="AE41" s="60"/>
      <c r="AF41" s="60"/>
      <c r="AG41" s="60"/>
      <c r="AH41" s="60"/>
      <c r="AI41" s="60"/>
      <c r="AJ41" s="102"/>
      <c r="AK41" s="60"/>
      <c r="AL41" s="66"/>
      <c r="AM41" s="66"/>
      <c r="AN41" s="62"/>
    </row>
    <row r="42" spans="1:43" ht="45" customHeight="1" x14ac:dyDescent="0.4">
      <c r="A42" s="250" t="s">
        <v>160</v>
      </c>
      <c r="B42" s="250"/>
      <c r="C42" s="250" t="s">
        <v>173</v>
      </c>
      <c r="D42" s="250"/>
      <c r="E42" s="251" t="s">
        <v>198</v>
      </c>
      <c r="F42" s="251"/>
      <c r="G42" s="251"/>
      <c r="H42" s="251"/>
      <c r="I42"/>
      <c r="J42"/>
      <c r="K42"/>
      <c r="L42"/>
      <c r="M42"/>
      <c r="N42"/>
      <c r="O42"/>
      <c r="P42"/>
      <c r="Q42"/>
      <c r="R42"/>
      <c r="S42"/>
      <c r="T42"/>
      <c r="U42"/>
      <c r="W42" s="66"/>
      <c r="X42" s="60"/>
      <c r="Y42" s="60"/>
      <c r="Z42" s="60"/>
      <c r="AA42" s="60"/>
      <c r="AB42" s="60"/>
      <c r="AC42" s="60"/>
      <c r="AD42" s="60"/>
      <c r="AE42" s="60"/>
      <c r="AF42" s="60"/>
      <c r="AG42" s="60"/>
      <c r="AH42" s="60"/>
      <c r="AI42" s="60"/>
      <c r="AJ42" s="102"/>
      <c r="AK42" s="60"/>
      <c r="AL42" s="66"/>
      <c r="AM42" s="66"/>
      <c r="AN42" s="62"/>
    </row>
    <row r="43" spans="1:43" ht="18" customHeight="1" x14ac:dyDescent="0.4">
      <c r="A43" s="251" t="s">
        <v>161</v>
      </c>
      <c r="B43" s="251"/>
      <c r="C43" s="249">
        <f>ROUNDDOWN(IF(AL38&lt;=60,1,1+ROUNDUP((AL38-60)/40,0)),1)</f>
        <v>2</v>
      </c>
      <c r="D43" s="249"/>
      <c r="E43" s="249">
        <f>ROUNDDOWN(AL38/6,1)</f>
        <v>11.6</v>
      </c>
      <c r="F43" s="249"/>
      <c r="G43" s="249"/>
      <c r="H43" s="249"/>
      <c r="I43"/>
      <c r="J43"/>
      <c r="K43"/>
      <c r="L43"/>
      <c r="M43"/>
      <c r="N43"/>
      <c r="O43"/>
      <c r="P43"/>
      <c r="Q43"/>
      <c r="R43"/>
      <c r="S43"/>
      <c r="T43"/>
      <c r="U43"/>
      <c r="W43" s="66"/>
      <c r="X43" s="60"/>
      <c r="Y43" s="60"/>
      <c r="Z43" s="60"/>
      <c r="AA43" s="60"/>
      <c r="AB43" s="60"/>
      <c r="AC43" s="60"/>
      <c r="AD43" s="60"/>
      <c r="AE43" s="60"/>
      <c r="AF43" s="60"/>
      <c r="AG43" s="60"/>
      <c r="AH43" s="60"/>
      <c r="AI43" s="60"/>
      <c r="AJ43" s="102"/>
      <c r="AK43" s="60"/>
      <c r="AL43" s="66"/>
      <c r="AM43" s="66"/>
      <c r="AN43" s="62"/>
    </row>
    <row r="44" spans="1:43" ht="5.0999999999999996" customHeight="1" x14ac:dyDescent="0.4">
      <c r="A44" s="83"/>
      <c r="B44" s="83"/>
      <c r="C44" s="83"/>
      <c r="D44" s="83"/>
      <c r="E44" s="83"/>
      <c r="F44" s="83"/>
      <c r="G44" s="83"/>
      <c r="H44" s="83"/>
      <c r="I44" s="83"/>
      <c r="J44" s="60"/>
      <c r="K44" s="60"/>
      <c r="L44" s="60"/>
      <c r="M44" s="102"/>
      <c r="N44" s="60"/>
      <c r="O44" s="60"/>
      <c r="P44" s="60"/>
      <c r="Q44"/>
      <c r="W44" s="66"/>
      <c r="X44" s="60"/>
      <c r="Y44" s="60"/>
      <c r="Z44" s="60"/>
      <c r="AA44" s="60"/>
      <c r="AB44" s="60"/>
      <c r="AC44" s="60"/>
      <c r="AD44" s="60"/>
      <c r="AE44" s="60"/>
      <c r="AF44" s="60"/>
      <c r="AG44" s="60"/>
      <c r="AH44" s="60"/>
      <c r="AI44" s="60"/>
      <c r="AJ44" s="102"/>
      <c r="AK44" s="60"/>
      <c r="AL44" s="66"/>
      <c r="AM44" s="66"/>
      <c r="AN44" s="62"/>
    </row>
    <row r="45" spans="1:43" ht="21" customHeight="1" x14ac:dyDescent="0.4">
      <c r="A45" s="67" t="s">
        <v>163</v>
      </c>
      <c r="B45" s="59"/>
      <c r="C45" s="63"/>
      <c r="D45" s="63"/>
      <c r="E45" s="63"/>
      <c r="F45" s="63"/>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3"/>
      <c r="AM45" s="63"/>
      <c r="AN45" s="62"/>
    </row>
    <row r="46" spans="1:43" ht="24.95" customHeight="1" x14ac:dyDescent="0.4">
      <c r="A46" s="62"/>
      <c r="B46" s="66"/>
      <c r="C46" s="247" t="str">
        <f>IF(VLOOKUP($AK$1,選択肢!$A$1:$J$32,C51,FALSE)=0,"-",VLOOKUP($AK$1,選択肢!$A$1:$J$32,C51,FALSE))</f>
        <v>管理者</v>
      </c>
      <c r="D46" s="248"/>
      <c r="E46" s="260" t="str">
        <f>IF(VLOOKUP($AK$1,選択肢!$A$1:$J$32,E51,FALSE)=0,"-",VLOOKUP($AK$1,選択肢!$A$1:$J$32,E51,FALSE))</f>
        <v>サービス管理責任者</v>
      </c>
      <c r="F46" s="260"/>
      <c r="G46" s="260"/>
      <c r="H46" s="260"/>
      <c r="I46" s="247" t="str">
        <f>IF(VLOOKUP($AK$1,選択肢!$A$1:$J$32,I51,FALSE)=0,"-",VLOOKUP($AK$1,選択肢!$A$1:$J$32,I51,FALSE))</f>
        <v>看護職員</v>
      </c>
      <c r="J46" s="248"/>
      <c r="K46" s="248"/>
      <c r="L46" s="248"/>
      <c r="M46" s="248"/>
      <c r="N46" s="259"/>
      <c r="O46" s="247" t="str">
        <f>IF(VLOOKUP($AK$1,選択肢!$A$1:$J$32,O51,FALSE)=0,"-",VLOOKUP($AK$1,選択肢!$A$1:$J$32,O51,FALSE))</f>
        <v>理学療法士</v>
      </c>
      <c r="P46" s="248"/>
      <c r="Q46" s="248"/>
      <c r="R46" s="248"/>
      <c r="S46" s="248"/>
      <c r="T46" s="259"/>
      <c r="U46" s="247" t="str">
        <f>IF(VLOOKUP($AK$1,選択肢!$A$1:$J$32,U51,FALSE)=0,"-",VLOOKUP($AK$1,選択肢!$A$1:$J$32,U51,FALSE))</f>
        <v>作業療法士</v>
      </c>
      <c r="V46" s="248"/>
      <c r="W46" s="248"/>
      <c r="X46" s="248"/>
      <c r="Y46" s="248"/>
      <c r="Z46" s="259"/>
      <c r="AA46" s="247" t="str">
        <f>IF(VLOOKUP($AK$1,選択肢!$A$1:$J$32,AA51,FALSE)=0,"-",VLOOKUP($AK$1,選択肢!$A$1:$J$32,AA51,FALSE))</f>
        <v>言語聴覚士</v>
      </c>
      <c r="AB46" s="248"/>
      <c r="AC46" s="248"/>
      <c r="AD46" s="248"/>
      <c r="AE46" s="248"/>
      <c r="AF46" s="259"/>
      <c r="AG46" s="260" t="str">
        <f>IF(VLOOKUP($AK$1,選択肢!$A$1:$J$32,AG51,FALSE)=0,"-",VLOOKUP($AK$1,選択肢!$A$1:$J$32,AG51,FALSE))</f>
        <v>生活支援員</v>
      </c>
      <c r="AH46" s="260"/>
      <c r="AI46" s="260"/>
      <c r="AJ46" s="260"/>
      <c r="AK46" s="260"/>
      <c r="AL46" s="260" t="str">
        <f>IF(VLOOKUP($AK$1,選択肢!$A$1:$J$32,AL51,FALSE)=0,"-",VLOOKUP($AK$1,選択肢!$A$1:$J$32,AL51,FALSE))</f>
        <v>-</v>
      </c>
      <c r="AM46" s="260"/>
      <c r="AN46" s="62"/>
    </row>
    <row r="47" spans="1:43" ht="18" customHeight="1" x14ac:dyDescent="0.4">
      <c r="A47" s="62"/>
      <c r="B47" s="66"/>
      <c r="C47" s="98" t="s">
        <v>164</v>
      </c>
      <c r="D47" s="98" t="s">
        <v>165</v>
      </c>
      <c r="E47" s="97" t="s">
        <v>164</v>
      </c>
      <c r="F47" s="261" t="s">
        <v>165</v>
      </c>
      <c r="G47" s="261"/>
      <c r="H47" s="261"/>
      <c r="I47" s="255" t="s">
        <v>164</v>
      </c>
      <c r="J47" s="256"/>
      <c r="K47" s="257"/>
      <c r="L47" s="255" t="s">
        <v>165</v>
      </c>
      <c r="M47" s="256"/>
      <c r="N47" s="257"/>
      <c r="O47" s="255" t="s">
        <v>164</v>
      </c>
      <c r="P47" s="256"/>
      <c r="Q47" s="257"/>
      <c r="R47" s="255" t="s">
        <v>165</v>
      </c>
      <c r="S47" s="256"/>
      <c r="T47" s="257"/>
      <c r="U47" s="255" t="s">
        <v>164</v>
      </c>
      <c r="V47" s="256"/>
      <c r="W47" s="257"/>
      <c r="X47" s="255" t="s">
        <v>165</v>
      </c>
      <c r="Y47" s="256"/>
      <c r="Z47" s="257"/>
      <c r="AA47" s="255" t="s">
        <v>164</v>
      </c>
      <c r="AB47" s="256"/>
      <c r="AC47" s="257"/>
      <c r="AD47" s="255" t="s">
        <v>165</v>
      </c>
      <c r="AE47" s="256"/>
      <c r="AF47" s="257"/>
      <c r="AG47" s="255" t="s">
        <v>164</v>
      </c>
      <c r="AH47" s="256"/>
      <c r="AI47" s="257"/>
      <c r="AJ47" s="255" t="s">
        <v>165</v>
      </c>
      <c r="AK47" s="257"/>
      <c r="AL47" s="97" t="s">
        <v>27</v>
      </c>
      <c r="AM47" s="97" t="s">
        <v>182</v>
      </c>
      <c r="AN47" s="62"/>
    </row>
    <row r="48" spans="1:43" ht="18" customHeight="1" x14ac:dyDescent="0.4">
      <c r="A48" s="62"/>
      <c r="B48" s="74" t="s">
        <v>166</v>
      </c>
      <c r="C48" s="97">
        <f>COUNTIFS($B$11:$B$30,C$46,$C$11:$C$30,"A",$E$11:$E$30,"*")</f>
        <v>1</v>
      </c>
      <c r="D48" s="97">
        <f>COUNTIFS($B$11:$B$30,C$46,$C$11:$C$30,"B",$E$11:$E$30,"*")</f>
        <v>0</v>
      </c>
      <c r="E48" s="97">
        <f>COUNTIFS($B$11:$B$30,E$46,$C$11:$C$30,"A",$E$11:$E$30,"*")</f>
        <v>0</v>
      </c>
      <c r="F48" s="255">
        <f>COUNTIFS($B$11:$B$30,E$46,$C$11:$C$30,"B",$E$11:$E$30,"*")</f>
        <v>1</v>
      </c>
      <c r="G48" s="256"/>
      <c r="H48" s="257"/>
      <c r="I48" s="255">
        <f>COUNTIFS($B$11:$B$30,I$46,$C$11:$C$30,"A",$E$11:$E$30,"*")</f>
        <v>0</v>
      </c>
      <c r="J48" s="256"/>
      <c r="K48" s="257"/>
      <c r="L48" s="255">
        <f>COUNTIFS($B$11:$B$30,I$46,$C$11:$C$30,"B",$E$11:$E$30,"*")</f>
        <v>0</v>
      </c>
      <c r="M48" s="256"/>
      <c r="N48" s="257"/>
      <c r="O48" s="255">
        <f>COUNTIFS($B$11:$B$30,O$46,$C$11:$C$30,"A",$E$11:$E$30,"*")</f>
        <v>0</v>
      </c>
      <c r="P48" s="256"/>
      <c r="Q48" s="257"/>
      <c r="R48" s="255">
        <f>COUNTIFS($B$11:$B$30,O$46,$C$11:$C$30,"B",$E$11:$E$30,"*")</f>
        <v>0</v>
      </c>
      <c r="S48" s="256"/>
      <c r="T48" s="257"/>
      <c r="U48" s="255">
        <f>COUNTIFS($B$11:$B$30,U$46,$C$11:$C$30,"A",$E$11:$E$30,"*")</f>
        <v>0</v>
      </c>
      <c r="V48" s="256"/>
      <c r="W48" s="257"/>
      <c r="X48" s="255">
        <f>COUNTIFS($B$11:$B$30,U$46,$C$11:$C$30,"B",$E$11:$E$30,"*")</f>
        <v>0</v>
      </c>
      <c r="Y48" s="256"/>
      <c r="Z48" s="257"/>
      <c r="AA48" s="255">
        <f>COUNTIFS($B$11:$B$30,AA$46,$C$11:$C$30,"A",$E$11:$E$30,"*")</f>
        <v>0</v>
      </c>
      <c r="AB48" s="256"/>
      <c r="AC48" s="257"/>
      <c r="AD48" s="255">
        <f>COUNTIFS($B$11:$B$30,AA$46,$C$11:$C$30,"B",$E$11:$E$30,"*")</f>
        <v>0</v>
      </c>
      <c r="AE48" s="256"/>
      <c r="AF48" s="257"/>
      <c r="AG48" s="255">
        <f>COUNTIFS($B$11:$B$30,AG$46,$C$11:$C$30,"A",$E$11:$E$30,"*")</f>
        <v>0</v>
      </c>
      <c r="AH48" s="256"/>
      <c r="AI48" s="257"/>
      <c r="AJ48" s="255">
        <f>COUNTIFS($B$11:$B$30,AG$46,$C$11:$C$30,"B",$E$11:$E$30,"*")</f>
        <v>0</v>
      </c>
      <c r="AK48" s="257"/>
      <c r="AL48" s="97">
        <f>COUNTIFS($B$11:$B$30,AL$46,$C$11:$C$30,"A",$E$11:$E$30,"*")</f>
        <v>0</v>
      </c>
      <c r="AM48" s="97">
        <f>COUNTIFS($B$11:$B$30,AL$46,$C$11:$C$30,"B",$E$11:$E$30,"*")</f>
        <v>0</v>
      </c>
      <c r="AN48" s="62"/>
    </row>
    <row r="49" spans="1:40" ht="18" customHeight="1" x14ac:dyDescent="0.4">
      <c r="A49" s="62"/>
      <c r="B49" s="80" t="s">
        <v>167</v>
      </c>
      <c r="C49" s="97">
        <f>COUNTIFS($B$11:$B$30,C$46,$C$11:$C$30,"C",$E$11:$E$30,"*")</f>
        <v>0</v>
      </c>
      <c r="D49" s="97">
        <f>COUNTIFS($B$11:$B$30,C$46,$C$11:$C$30,"D",$E$11:$E$30,"*")</f>
        <v>0</v>
      </c>
      <c r="E49" s="97">
        <f>COUNTIFS($B$11:$B$30,E$46,$C$11:$C$30,"C",$E$11:$E$30,"*")</f>
        <v>1</v>
      </c>
      <c r="F49" s="255">
        <f>COUNTIFS($B$11:$B$30,E$46,$C$11:$C$30,"D",$E$11:$E$30,"*")</f>
        <v>0</v>
      </c>
      <c r="G49" s="256"/>
      <c r="H49" s="257"/>
      <c r="I49" s="255">
        <f>COUNTIFS($B$11:$B$30,I$46,$C$11:$C$30,"C",$E$11:$E$30,"*")</f>
        <v>0</v>
      </c>
      <c r="J49" s="256"/>
      <c r="K49" s="257"/>
      <c r="L49" s="255">
        <f>COUNTIFS($B$11:$B$30,I$46,$C$11:$C$30,"D",$E$11:$E$30,"*")</f>
        <v>1</v>
      </c>
      <c r="M49" s="256"/>
      <c r="N49" s="257"/>
      <c r="O49" s="255">
        <f>COUNTIFS($B$11:$B$30,O$46,$C$11:$C$30,"C",$E$11:$E$30,"*")</f>
        <v>0</v>
      </c>
      <c r="P49" s="256"/>
      <c r="Q49" s="257"/>
      <c r="R49" s="255">
        <f>COUNTIFS($B$11:$B$30,O$46,$C$11:$C$30,"D",$E$11:$E$30,"*")</f>
        <v>0</v>
      </c>
      <c r="S49" s="256"/>
      <c r="T49" s="257"/>
      <c r="U49" s="255">
        <f>COUNTIFS($B$11:$B$30,U$46,$C$11:$C$30,"C",$E$11:$E$30,"*")</f>
        <v>0</v>
      </c>
      <c r="V49" s="256"/>
      <c r="W49" s="257"/>
      <c r="X49" s="255">
        <f>COUNTIFS($B$11:$B$30,U$46,$C$11:$C$30,"D",$E$11:$E$30,"*")</f>
        <v>0</v>
      </c>
      <c r="Y49" s="256"/>
      <c r="Z49" s="257"/>
      <c r="AA49" s="255">
        <f>COUNTIFS($B$11:$B$30,AA$46,$C$11:$C$30,"C",$E$11:$E$30,"*")</f>
        <v>0</v>
      </c>
      <c r="AB49" s="256"/>
      <c r="AC49" s="257"/>
      <c r="AD49" s="255">
        <f>COUNTIFS($B$11:$B$30,AA$46,$C$11:$C$30,"D",$E$11:$E$30,"*")</f>
        <v>0</v>
      </c>
      <c r="AE49" s="256"/>
      <c r="AF49" s="257"/>
      <c r="AG49" s="255">
        <f>COUNTIFS($B$11:$B$30,AG$46,$C$11:$C$30,"C",$E$11:$E$30,"*")</f>
        <v>0</v>
      </c>
      <c r="AH49" s="256"/>
      <c r="AI49" s="257"/>
      <c r="AJ49" s="255">
        <f>COUNTIFS($B$11:$B$30,AG$46,$C$11:$C$30,"D",$E$11:$E$30,"*")</f>
        <v>0</v>
      </c>
      <c r="AK49" s="257"/>
      <c r="AL49" s="97">
        <f>COUNTIFS($B$11:$B$30,AL$46,$C$11:$C$30,"C",$E$11:$E$30,"*")</f>
        <v>0</v>
      </c>
      <c r="AM49" s="97">
        <f>COUNTIFS($B$11:$B$30,AL$46,$C$11:$C$30,"D",$E$11:$E$30,"*")</f>
        <v>0</v>
      </c>
      <c r="AN49" s="62"/>
    </row>
    <row r="50" spans="1:40" ht="24.95" customHeight="1" x14ac:dyDescent="0.4">
      <c r="A50" s="62"/>
      <c r="B50" s="80" t="s">
        <v>168</v>
      </c>
      <c r="C50" s="247">
        <f>IF($AK$3="４週",SUMIFS($AK$11:$AK$30,$B$11:$B$30,C46)/4/$AH$5,IF($AK$3="歴月",SUMIFS($AK$11:$AK$30,$B$11:$B$30,C46)/$AL$5,"記載する期間を選択してください"))</f>
        <v>0</v>
      </c>
      <c r="D50" s="259"/>
      <c r="E50" s="247">
        <f>IF($AK$3="４週",SUMIFS($AK$11:$AK$30,$B$11:$B$30,E46)/4/$AH$5,IF($AK$3="歴月",SUMIFS($AK$11:$AK$30,$B$11:$B$30,E46)/$AL$5,"記載する期間を選択してください"))</f>
        <v>0</v>
      </c>
      <c r="F50" s="248"/>
      <c r="G50" s="248"/>
      <c r="H50" s="259"/>
      <c r="I50" s="247">
        <f>IF($AK$3="４週",SUMIFS($AK$11:$AK$30,$B$11:$B$30,I46)/4/$AH$5,IF($AK$3="歴月",SUMIFS($AK$11:$AK$30,$B$11:$B$30,I46)/$AL$5,"記載する期間を選択してください"))</f>
        <v>0</v>
      </c>
      <c r="J50" s="248"/>
      <c r="K50" s="248"/>
      <c r="L50" s="248"/>
      <c r="M50" s="248"/>
      <c r="N50" s="259"/>
      <c r="O50" s="247">
        <f>IF($AK$3="４週",SUMIFS($AK$11:$AK$30,$B$11:$B$30,O46)/4/$AH$5,IF($AK$3="歴月",SUMIFS($AK$11:$AK$30,$B$11:$B$30,O46)/$AL$5,"記載する期間を選択してください"))</f>
        <v>0</v>
      </c>
      <c r="P50" s="248"/>
      <c r="Q50" s="248"/>
      <c r="R50" s="248"/>
      <c r="S50" s="248"/>
      <c r="T50" s="259"/>
      <c r="U50" s="247">
        <f>IF($AK$3="４週",SUMIFS($AK$11:$AK$30,$B$11:$B$30,U46)/4/$AH$5,IF($AK$3="歴月",SUMIFS($AK$11:$AK$30,$B$11:$B$30,U46)/$AL$5,"記載する期間を選択してください"))</f>
        <v>0</v>
      </c>
      <c r="V50" s="248"/>
      <c r="W50" s="248"/>
      <c r="X50" s="248"/>
      <c r="Y50" s="248"/>
      <c r="Z50" s="259"/>
      <c r="AA50" s="247">
        <f>IF($AK$3="４週",SUMIFS($AK$11:$AK$30,$B$11:$B$30,AA46)/4/$AH$5,IF($AK$3="歴月",SUMIFS($AK$11:$AK$30,$B$11:$B$30,AA46)/$AL$5,"記載する期間を選択してください"))</f>
        <v>0</v>
      </c>
      <c r="AB50" s="248"/>
      <c r="AC50" s="248"/>
      <c r="AD50" s="248"/>
      <c r="AE50" s="248"/>
      <c r="AF50" s="259"/>
      <c r="AG50" s="247">
        <f>IF($AK$3="４週",SUMIFS($AK$11:$AK$30,$B$11:$B$30,AG46)/4/$AH$5,IF($AK$3="歴月",SUMIFS($AK$11:$AK$30,$B$11:$B$30,AG46)/$AL$5,"記載する期間を選択してください"))</f>
        <v>0</v>
      </c>
      <c r="AH50" s="248"/>
      <c r="AI50" s="248"/>
      <c r="AJ50" s="248"/>
      <c r="AK50" s="259"/>
      <c r="AL50" s="247">
        <f>IF($AK$3="４週",SUMIFS($AK$11:$AK$30,$B$11:$B$30,AL46)/4/$AH$5,IF($AK$3="歴月",SUMIFS($AK$11:$AK$30,$B$11:$B$30,AL46)/$AL$5,"記載する期間を選択してください"))</f>
        <v>0</v>
      </c>
      <c r="AM50" s="259"/>
      <c r="AN50" s="62"/>
    </row>
    <row r="51" spans="1:40" ht="5.0999999999999996" customHeight="1" x14ac:dyDescent="0.4">
      <c r="A51" s="62"/>
      <c r="B51" s="59"/>
      <c r="C51" s="76">
        <v>2</v>
      </c>
      <c r="D51" s="76"/>
      <c r="E51" s="76">
        <v>3</v>
      </c>
      <c r="F51" s="76"/>
      <c r="G51" s="76"/>
      <c r="H51" s="76"/>
      <c r="I51" s="76">
        <v>4</v>
      </c>
      <c r="J51" s="76"/>
      <c r="K51" s="76"/>
      <c r="L51" s="76"/>
      <c r="M51" s="76"/>
      <c r="N51" s="76"/>
      <c r="O51" s="76">
        <v>5</v>
      </c>
      <c r="P51" s="76"/>
      <c r="Q51" s="76"/>
      <c r="R51" s="76"/>
      <c r="S51" s="76"/>
      <c r="T51" s="76"/>
      <c r="U51" s="76">
        <v>6</v>
      </c>
      <c r="V51" s="76"/>
      <c r="W51" s="76"/>
      <c r="X51" s="76"/>
      <c r="Y51" s="76"/>
      <c r="Z51" s="76"/>
      <c r="AA51" s="76">
        <v>7</v>
      </c>
      <c r="AB51" s="76"/>
      <c r="AC51" s="76"/>
      <c r="AD51" s="76"/>
      <c r="AE51" s="76"/>
      <c r="AF51" s="76"/>
      <c r="AG51" s="76">
        <v>8</v>
      </c>
      <c r="AH51" s="76"/>
      <c r="AI51" s="76"/>
      <c r="AJ51" s="76"/>
      <c r="AK51" s="76"/>
      <c r="AL51" s="76">
        <v>9</v>
      </c>
      <c r="AM51" s="96"/>
      <c r="AN51" s="62"/>
    </row>
    <row r="52" spans="1:40" ht="15" customHeight="1" x14ac:dyDescent="0.4">
      <c r="A52" s="60" t="s">
        <v>118</v>
      </c>
      <c r="B52" s="87"/>
      <c r="C52" s="88"/>
      <c r="D52" s="88"/>
      <c r="E52" s="88"/>
      <c r="F52" s="89"/>
      <c r="G52" s="88"/>
      <c r="H52" s="76"/>
      <c r="I52" s="76"/>
      <c r="J52" s="76"/>
      <c r="K52" s="76"/>
      <c r="L52" s="76"/>
      <c r="M52" s="76"/>
      <c r="N52" s="76"/>
      <c r="O52" s="76"/>
      <c r="P52" s="76"/>
      <c r="Q52" s="76"/>
      <c r="R52" s="76">
        <v>6</v>
      </c>
      <c r="S52" s="76"/>
      <c r="T52" s="76"/>
      <c r="U52" s="76"/>
      <c r="V52" s="76"/>
      <c r="W52" s="76"/>
      <c r="X52" s="76">
        <v>7</v>
      </c>
      <c r="Y52" s="76"/>
      <c r="Z52" s="76"/>
      <c r="AA52" s="76"/>
      <c r="AB52" s="76"/>
      <c r="AC52" s="76"/>
      <c r="AD52" s="76">
        <v>8</v>
      </c>
      <c r="AE52" s="76"/>
      <c r="AF52" s="76"/>
      <c r="AG52" s="77"/>
      <c r="AH52" s="77"/>
      <c r="AI52" s="77"/>
      <c r="AJ52" s="77">
        <v>9</v>
      </c>
      <c r="AK52" s="75"/>
      <c r="AL52" s="75"/>
      <c r="AM52" s="62"/>
    </row>
    <row r="53" spans="1:40" s="60" customFormat="1" ht="15" customHeight="1" x14ac:dyDescent="0.4">
      <c r="A53" s="60" t="s">
        <v>119</v>
      </c>
      <c r="B53" s="83"/>
      <c r="C53" s="83"/>
      <c r="D53" s="83"/>
      <c r="E53" s="83"/>
      <c r="F53" s="83"/>
      <c r="G53" s="83"/>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row>
    <row r="54" spans="1:40" s="60" customFormat="1" ht="15" customHeight="1" x14ac:dyDescent="0.4">
      <c r="A54" s="60" t="s">
        <v>120</v>
      </c>
      <c r="B54" s="83"/>
      <c r="C54" s="83"/>
      <c r="D54" s="83"/>
      <c r="E54" s="83"/>
      <c r="F54" s="83"/>
      <c r="G54" s="83"/>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row>
    <row r="55" spans="1:40" s="60" customFormat="1" ht="15" customHeight="1" x14ac:dyDescent="0.4">
      <c r="A55" s="60" t="s">
        <v>121</v>
      </c>
      <c r="B55" s="83"/>
      <c r="C55" s="83"/>
      <c r="D55" s="83"/>
      <c r="E55" s="83"/>
      <c r="F55" s="83"/>
      <c r="G55" s="83"/>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row>
    <row r="56" spans="1:40" s="60" customFormat="1" ht="15" customHeight="1" x14ac:dyDescent="0.4">
      <c r="A56" s="60" t="s">
        <v>122</v>
      </c>
      <c r="B56" s="83"/>
      <c r="C56" s="83"/>
      <c r="D56" s="83"/>
      <c r="E56" s="83"/>
      <c r="F56" s="83"/>
      <c r="G56" s="83"/>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row>
    <row r="57" spans="1:40" ht="15" customHeight="1" x14ac:dyDescent="0.4">
      <c r="A57" s="60" t="s">
        <v>123</v>
      </c>
      <c r="B57" s="90"/>
      <c r="C57" s="60"/>
      <c r="D57" s="60"/>
      <c r="E57" s="60"/>
      <c r="F57" s="60"/>
      <c r="G57" s="60"/>
    </row>
    <row r="58" spans="1:40" ht="15" customHeight="1" x14ac:dyDescent="0.4">
      <c r="A58" s="60" t="s">
        <v>124</v>
      </c>
      <c r="B58" s="90"/>
      <c r="C58" s="60"/>
      <c r="D58" s="60"/>
      <c r="E58" s="60"/>
      <c r="F58" s="60"/>
      <c r="G58" s="60"/>
    </row>
    <row r="59" spans="1:40" ht="15" customHeight="1" x14ac:dyDescent="0.4">
      <c r="A59" s="60"/>
      <c r="B59" s="74" t="s">
        <v>125</v>
      </c>
      <c r="C59" s="250" t="s">
        <v>126</v>
      </c>
      <c r="D59" s="250"/>
      <c r="E59" s="250"/>
      <c r="F59" s="60"/>
      <c r="G59" s="60"/>
    </row>
    <row r="60" spans="1:40" ht="15" customHeight="1" x14ac:dyDescent="0.4">
      <c r="A60" s="60"/>
      <c r="B60" s="93" t="s">
        <v>127</v>
      </c>
      <c r="C60" s="258" t="s">
        <v>128</v>
      </c>
      <c r="D60" s="258"/>
      <c r="E60" s="258"/>
      <c r="F60" s="60"/>
      <c r="G60" s="60"/>
    </row>
    <row r="61" spans="1:40" ht="15" customHeight="1" x14ac:dyDescent="0.4">
      <c r="A61" s="60"/>
      <c r="B61" s="93" t="s">
        <v>129</v>
      </c>
      <c r="C61" s="258" t="s">
        <v>130</v>
      </c>
      <c r="D61" s="258"/>
      <c r="E61" s="258"/>
      <c r="F61" s="60"/>
      <c r="G61" s="60"/>
    </row>
    <row r="62" spans="1:40" ht="15" customHeight="1" x14ac:dyDescent="0.4">
      <c r="A62" s="60"/>
      <c r="B62" s="93" t="s">
        <v>131</v>
      </c>
      <c r="C62" s="258" t="s">
        <v>132</v>
      </c>
      <c r="D62" s="258"/>
      <c r="E62" s="258"/>
      <c r="F62" s="60"/>
      <c r="G62" s="60"/>
    </row>
    <row r="63" spans="1:40" ht="15" customHeight="1" x14ac:dyDescent="0.4">
      <c r="A63" s="60"/>
      <c r="B63" s="93" t="s">
        <v>133</v>
      </c>
      <c r="C63" s="258" t="s">
        <v>134</v>
      </c>
      <c r="D63" s="258"/>
      <c r="E63" s="258"/>
      <c r="F63" s="60"/>
      <c r="G63" s="60"/>
    </row>
    <row r="64" spans="1:40" ht="15" customHeight="1" x14ac:dyDescent="0.4">
      <c r="A64" s="60"/>
      <c r="B64" s="60" t="s">
        <v>135</v>
      </c>
      <c r="C64" s="60"/>
      <c r="D64" s="60"/>
      <c r="E64" s="60"/>
      <c r="F64" s="60"/>
      <c r="G64" s="60"/>
    </row>
    <row r="65" spans="1:7" ht="15" customHeight="1" x14ac:dyDescent="0.4">
      <c r="A65" s="60"/>
      <c r="B65" s="60" t="s">
        <v>136</v>
      </c>
      <c r="C65" s="60"/>
      <c r="D65" s="60"/>
      <c r="E65" s="60"/>
      <c r="F65" s="60"/>
      <c r="G65" s="60"/>
    </row>
    <row r="66" spans="1:7" ht="15" customHeight="1" x14ac:dyDescent="0.4">
      <c r="A66" s="60"/>
      <c r="B66" s="60" t="s">
        <v>137</v>
      </c>
      <c r="C66" s="60"/>
      <c r="D66" s="60"/>
      <c r="E66" s="60"/>
      <c r="F66" s="60"/>
      <c r="G66" s="60"/>
    </row>
    <row r="67" spans="1:7" ht="15" customHeight="1" x14ac:dyDescent="0.4">
      <c r="A67" s="60" t="s">
        <v>138</v>
      </c>
      <c r="B67" s="90"/>
      <c r="C67" s="60"/>
      <c r="D67" s="60"/>
      <c r="E67" s="60"/>
      <c r="F67" s="60"/>
      <c r="G67" s="60"/>
    </row>
    <row r="68" spans="1:7" ht="15" customHeight="1" x14ac:dyDescent="0.4">
      <c r="A68" s="60" t="s">
        <v>139</v>
      </c>
      <c r="B68" s="90"/>
      <c r="C68" s="60"/>
      <c r="D68" s="60"/>
      <c r="E68" s="60"/>
      <c r="F68" s="60"/>
      <c r="G68" s="60"/>
    </row>
    <row r="69" spans="1:7" ht="15" customHeight="1" x14ac:dyDescent="0.4">
      <c r="A69" s="60" t="s">
        <v>140</v>
      </c>
      <c r="B69" s="90"/>
      <c r="C69" s="60"/>
      <c r="D69" s="60"/>
      <c r="E69" s="60"/>
      <c r="F69" s="60"/>
      <c r="G69" s="60"/>
    </row>
    <row r="70" spans="1:7" ht="15" customHeight="1" x14ac:dyDescent="0.4">
      <c r="A70" s="60" t="s">
        <v>141</v>
      </c>
      <c r="B70" s="90"/>
      <c r="C70" s="60"/>
      <c r="D70" s="60"/>
      <c r="E70" s="60"/>
      <c r="F70" s="60"/>
      <c r="G70" s="60"/>
    </row>
    <row r="71" spans="1:7" ht="15" customHeight="1" x14ac:dyDescent="0.4">
      <c r="A71" s="60" t="s">
        <v>142</v>
      </c>
      <c r="B71" s="90"/>
      <c r="C71" s="60"/>
      <c r="D71" s="60"/>
      <c r="E71" s="60"/>
      <c r="F71" s="60"/>
      <c r="G71" s="60"/>
    </row>
    <row r="72" spans="1:7" ht="15" customHeight="1" x14ac:dyDescent="0.4">
      <c r="A72" s="60" t="s">
        <v>143</v>
      </c>
      <c r="B72" s="90"/>
      <c r="C72" s="60"/>
      <c r="D72" s="60"/>
      <c r="E72" s="60"/>
      <c r="F72" s="60"/>
      <c r="G72" s="60"/>
    </row>
    <row r="73" spans="1:7" ht="15" customHeight="1" x14ac:dyDescent="0.4">
      <c r="A73" s="60"/>
      <c r="B73" s="60" t="s">
        <v>144</v>
      </c>
      <c r="C73" s="60"/>
      <c r="D73" s="60"/>
      <c r="E73" s="60"/>
      <c r="F73" s="60"/>
      <c r="G73" s="60"/>
    </row>
    <row r="74" spans="1:7" ht="15" customHeight="1" x14ac:dyDescent="0.4">
      <c r="A74" s="60"/>
      <c r="B74" s="60" t="s">
        <v>145</v>
      </c>
      <c r="C74" s="60"/>
      <c r="D74" s="60"/>
      <c r="E74" s="60"/>
      <c r="F74" s="60"/>
      <c r="G74" s="60"/>
    </row>
    <row r="75" spans="1:7" ht="15" customHeight="1" x14ac:dyDescent="0.4">
      <c r="A75" s="60" t="s">
        <v>146</v>
      </c>
      <c r="B75" s="90"/>
      <c r="C75" s="60"/>
      <c r="D75" s="60"/>
      <c r="E75" s="60"/>
      <c r="F75" s="60"/>
      <c r="G75" s="60"/>
    </row>
    <row r="76" spans="1:7" ht="15" customHeight="1" x14ac:dyDescent="0.4">
      <c r="A76" s="60" t="s">
        <v>147</v>
      </c>
      <c r="B76" s="90"/>
      <c r="C76" s="60"/>
      <c r="D76" s="60"/>
      <c r="E76" s="60"/>
      <c r="F76" s="60"/>
      <c r="G76" s="60"/>
    </row>
    <row r="77" spans="1:7" ht="15" customHeight="1" x14ac:dyDescent="0.4">
      <c r="A77" s="60" t="s">
        <v>148</v>
      </c>
      <c r="B77" s="90"/>
      <c r="C77" s="60"/>
      <c r="D77" s="60"/>
      <c r="E77" s="60"/>
      <c r="F77" s="60"/>
      <c r="G77" s="60"/>
    </row>
    <row r="78" spans="1:7" ht="15" customHeight="1" x14ac:dyDescent="0.4">
      <c r="A78" s="60" t="s">
        <v>149</v>
      </c>
      <c r="B78" s="90"/>
      <c r="C78" s="60"/>
      <c r="D78" s="60"/>
      <c r="E78" s="60"/>
      <c r="F78" s="60"/>
      <c r="G78" s="60"/>
    </row>
    <row r="79" spans="1:7" ht="15" customHeight="1" x14ac:dyDescent="0.4">
      <c r="A79" s="60" t="s">
        <v>150</v>
      </c>
      <c r="B79" s="90"/>
      <c r="C79" s="60"/>
      <c r="D79" s="60"/>
      <c r="E79" s="60"/>
      <c r="F79" s="60"/>
      <c r="G79" s="60"/>
    </row>
    <row r="80" spans="1:7" ht="15" customHeight="1" x14ac:dyDescent="0.4">
      <c r="A80" s="60" t="s">
        <v>151</v>
      </c>
      <c r="B80" s="90"/>
      <c r="C80" s="60"/>
      <c r="D80" s="60"/>
      <c r="E80" s="60"/>
      <c r="F80" s="60"/>
      <c r="G80" s="60"/>
    </row>
    <row r="81" spans="1:7" ht="15" customHeight="1" x14ac:dyDescent="0.4">
      <c r="A81" s="60" t="s">
        <v>152</v>
      </c>
      <c r="B81" s="90"/>
      <c r="C81" s="60"/>
      <c r="D81" s="60"/>
      <c r="E81" s="60"/>
      <c r="F81" s="60"/>
      <c r="G81" s="60"/>
    </row>
    <row r="82" spans="1:7" ht="15" customHeight="1" x14ac:dyDescent="0.4">
      <c r="A82" s="60" t="s">
        <v>153</v>
      </c>
      <c r="B82" s="90"/>
      <c r="C82" s="60"/>
      <c r="D82" s="60"/>
      <c r="E82" s="60"/>
      <c r="F82" s="60"/>
      <c r="G82" s="60"/>
    </row>
  </sheetData>
  <mergeCells count="144">
    <mergeCell ref="AK1:AN1"/>
    <mergeCell ref="M2:P2"/>
    <mergeCell ref="Q2:R2"/>
    <mergeCell ref="S2:T2"/>
    <mergeCell ref="U2:V2"/>
    <mergeCell ref="AK2:AN2"/>
    <mergeCell ref="AK3:AN3"/>
    <mergeCell ref="AK4:AN4"/>
    <mergeCell ref="AH5:AJ5"/>
    <mergeCell ref="A7:A10"/>
    <mergeCell ref="C7:C10"/>
    <mergeCell ref="D7:D10"/>
    <mergeCell ref="E7:E10"/>
    <mergeCell ref="F7:AJ7"/>
    <mergeCell ref="AK7:AK10"/>
    <mergeCell ref="AM26:AN26"/>
    <mergeCell ref="AM27:AN27"/>
    <mergeCell ref="B7:B8"/>
    <mergeCell ref="B9:B10"/>
    <mergeCell ref="AM28:AN28"/>
    <mergeCell ref="AL7:AL10"/>
    <mergeCell ref="AM7:AN10"/>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9:AN29"/>
    <mergeCell ref="AM30:AN30"/>
    <mergeCell ref="A31:E31"/>
    <mergeCell ref="AM31:AN32"/>
    <mergeCell ref="A32:E32"/>
    <mergeCell ref="A37:C37"/>
    <mergeCell ref="F37:H37"/>
    <mergeCell ref="I37:K37"/>
    <mergeCell ref="L37:N37"/>
    <mergeCell ref="O37:Q37"/>
    <mergeCell ref="AL38:AL39"/>
    <mergeCell ref="A39:C39"/>
    <mergeCell ref="F39:H39"/>
    <mergeCell ref="I39:K39"/>
    <mergeCell ref="L39:N39"/>
    <mergeCell ref="O39:Q39"/>
    <mergeCell ref="R39:T39"/>
    <mergeCell ref="U39:W39"/>
    <mergeCell ref="X39:Z39"/>
    <mergeCell ref="AA39:AC39"/>
    <mergeCell ref="A38:C38"/>
    <mergeCell ref="F38:H38"/>
    <mergeCell ref="I38:K38"/>
    <mergeCell ref="L38:N38"/>
    <mergeCell ref="O38:Q38"/>
    <mergeCell ref="R38:T38"/>
    <mergeCell ref="U38:W38"/>
    <mergeCell ref="X38:Z38"/>
    <mergeCell ref="AA38:AC38"/>
    <mergeCell ref="AD39:AF39"/>
    <mergeCell ref="AG39:AI39"/>
    <mergeCell ref="AJ39:AK39"/>
    <mergeCell ref="AD38:AF38"/>
    <mergeCell ref="AG38:AI38"/>
    <mergeCell ref="AJ38:AK38"/>
    <mergeCell ref="R37:T37"/>
    <mergeCell ref="U37:W37"/>
    <mergeCell ref="X37:Z37"/>
    <mergeCell ref="AA37:AC37"/>
    <mergeCell ref="AD37:AF37"/>
    <mergeCell ref="AG37:AI37"/>
    <mergeCell ref="AJ37:AK37"/>
    <mergeCell ref="A42:B42"/>
    <mergeCell ref="C42:D42"/>
    <mergeCell ref="E42:H42"/>
    <mergeCell ref="A43:B43"/>
    <mergeCell ref="C43:D43"/>
    <mergeCell ref="E43:H43"/>
    <mergeCell ref="AL46:AM46"/>
    <mergeCell ref="F47:H47"/>
    <mergeCell ref="I47:K47"/>
    <mergeCell ref="L47:N47"/>
    <mergeCell ref="O47:Q47"/>
    <mergeCell ref="R47:T47"/>
    <mergeCell ref="U47:W47"/>
    <mergeCell ref="X47:Z47"/>
    <mergeCell ref="AA47:AC47"/>
    <mergeCell ref="AD47:AF47"/>
    <mergeCell ref="C46:D46"/>
    <mergeCell ref="E46:H46"/>
    <mergeCell ref="I46:N46"/>
    <mergeCell ref="O46:T46"/>
    <mergeCell ref="U46:Z46"/>
    <mergeCell ref="AA46:AF46"/>
    <mergeCell ref="AG46:AK46"/>
    <mergeCell ref="AG47:AI47"/>
    <mergeCell ref="AJ47:AK47"/>
    <mergeCell ref="AG50:AK50"/>
    <mergeCell ref="AL50:AM50"/>
    <mergeCell ref="C59:E59"/>
    <mergeCell ref="C60:E60"/>
    <mergeCell ref="AG48:AI48"/>
    <mergeCell ref="AJ48:AK48"/>
    <mergeCell ref="F49:H49"/>
    <mergeCell ref="I49:K49"/>
    <mergeCell ref="L49:N49"/>
    <mergeCell ref="AA48:AC48"/>
    <mergeCell ref="AD48:AF48"/>
    <mergeCell ref="AG49:AI49"/>
    <mergeCell ref="AJ49:AK49"/>
    <mergeCell ref="F48:H48"/>
    <mergeCell ref="I48:K48"/>
    <mergeCell ref="L48:N48"/>
    <mergeCell ref="O48:Q48"/>
    <mergeCell ref="R48:T48"/>
    <mergeCell ref="U48:W48"/>
    <mergeCell ref="X48:Z48"/>
    <mergeCell ref="O49:Q49"/>
    <mergeCell ref="R49:T49"/>
    <mergeCell ref="U49:W49"/>
    <mergeCell ref="X49:Z49"/>
    <mergeCell ref="AA49:AC49"/>
    <mergeCell ref="AD49:AF49"/>
    <mergeCell ref="O50:T50"/>
    <mergeCell ref="U50:Z50"/>
    <mergeCell ref="AA50:AF50"/>
    <mergeCell ref="C61:E61"/>
    <mergeCell ref="C62:E62"/>
    <mergeCell ref="C63:E63"/>
    <mergeCell ref="I50:N50"/>
    <mergeCell ref="C50:D50"/>
    <mergeCell ref="E50:H50"/>
  </mergeCells>
  <phoneticPr fontId="3"/>
  <dataValidations count="7">
    <dataValidation type="list" allowBlank="1" showInputMessage="1" showErrorMessage="1" sqref="C11:C30" xr:uid="{00000000-0002-0000-0800-000000000000}">
      <formula1>"A,B,C,D"</formula1>
    </dataValidation>
    <dataValidation operator="greaterThanOrEqual" allowBlank="1" showInputMessage="1" showErrorMessage="1" sqref="I44 AJ38:AJ39 AL38 L40 L44 I40" xr:uid="{00000000-0002-0000-0800-000001000000}"/>
    <dataValidation type="whole" operator="greaterThanOrEqual" allowBlank="1" showInputMessage="1" showErrorMessage="1" sqref="I38:I39 D38:F39 AG38:AG39 AD38:AD39 AA38:AA39 X38:X39 U38:U39 R38:R39 O38:O39 L38:L39" xr:uid="{00000000-0002-0000-0800-000002000000}">
      <formula1>0</formula1>
    </dataValidation>
    <dataValidation type="list" allowBlank="1" showInputMessage="1" showErrorMessage="1" sqref="AK4:AN4" xr:uid="{00000000-0002-0000-0800-000003000000}">
      <formula1>"予定,実績"</formula1>
    </dataValidation>
    <dataValidation type="list" allowBlank="1" showInputMessage="1" showErrorMessage="1" sqref="AK3:AN3" xr:uid="{00000000-0002-0000-0800-000004000000}">
      <formula1>"４週,歴月"</formula1>
    </dataValidation>
    <dataValidation type="list" allowBlank="1" showInputMessage="1" sqref="B13:B30" xr:uid="{00000000-0002-0000-0800-000005000000}">
      <formula1>INDIRECT($AK$1)</formula1>
    </dataValidation>
    <dataValidation allowBlank="1" showInputMessage="1" sqref="B11:B12" xr:uid="{BABAA63B-36F8-4151-8452-959A733D3B57}"/>
  </dataValidations>
  <printOptions horizontalCentered="1" verticalCentered="1"/>
  <pageMargins left="0.19685039370078741" right="0.19685039370078741" top="0.39370078740157483" bottom="0.19685039370078741" header="0.19685039370078741" footer="0.39370078740157483"/>
  <pageSetup paperSize="9" scale="88" fitToHeight="0" orientation="landscape" r:id="rId1"/>
  <headerFooter alignWithMargins="0">
    <oddHeader>&amp;L&amp;"ＭＳ ゴシック,標準"&amp;10（参考様式）</oddHeader>
  </headerFooter>
  <rowBreaks count="2" manualBreakCount="2">
    <brk id="35" max="39" man="1"/>
    <brk id="51" max="3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pageSetUpPr fitToPage="1"/>
  </sheetPr>
  <dimension ref="A1:AQ84"/>
  <sheetViews>
    <sheetView showGridLines="0" view="pageBreakPreview" zoomScaleNormal="100" zoomScaleSheetLayoutView="100" workbookViewId="0">
      <selection activeCell="AH5" sqref="AH5:AJ5"/>
    </sheetView>
  </sheetViews>
  <sheetFormatPr defaultColWidth="8.25" defaultRowHeight="21" customHeight="1" x14ac:dyDescent="0.4"/>
  <cols>
    <col min="1" max="1" width="2.625" style="59" customWidth="1"/>
    <col min="2" max="2" width="14.75" style="61" customWidth="1"/>
    <col min="3" max="3" width="6.625" style="59" customWidth="1"/>
    <col min="4" max="5" width="7.625" style="59" customWidth="1"/>
    <col min="6" max="36" width="2.625" style="59" customWidth="1"/>
    <col min="37" max="37" width="6.625" style="59" customWidth="1"/>
    <col min="38" max="38" width="7.5" style="59" customWidth="1"/>
    <col min="39" max="39" width="7.625" style="59" customWidth="1"/>
    <col min="40" max="40" width="5.625" style="59" customWidth="1"/>
    <col min="41" max="16384" width="8.25" style="59"/>
  </cols>
  <sheetData>
    <row r="1" spans="1:40" ht="20.100000000000001" customHeight="1" x14ac:dyDescent="0.4">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284" t="s">
        <v>199</v>
      </c>
      <c r="AL1" s="284"/>
      <c r="AM1" s="284"/>
      <c r="AN1" s="284"/>
    </row>
    <row r="2" spans="1:40" ht="18" customHeight="1" x14ac:dyDescent="0.4">
      <c r="A2" s="62"/>
      <c r="B2" s="63"/>
      <c r="C2" s="63"/>
      <c r="D2" s="63"/>
      <c r="E2" s="63"/>
      <c r="F2" s="63"/>
      <c r="G2" s="63"/>
      <c r="H2" s="63"/>
      <c r="I2" s="63"/>
      <c r="J2" s="63"/>
      <c r="K2" s="63"/>
      <c r="L2" s="63"/>
      <c r="M2" s="285">
        <v>2024</v>
      </c>
      <c r="N2" s="285"/>
      <c r="O2" s="285"/>
      <c r="P2" s="285"/>
      <c r="Q2" s="286" t="s">
        <v>94</v>
      </c>
      <c r="R2" s="286"/>
      <c r="S2" s="285">
        <v>5</v>
      </c>
      <c r="T2" s="285"/>
      <c r="U2" s="286" t="s">
        <v>95</v>
      </c>
      <c r="V2" s="286"/>
      <c r="W2" s="63"/>
      <c r="X2" s="63"/>
      <c r="Y2" s="63"/>
      <c r="Z2" s="62"/>
      <c r="AA2" s="62"/>
      <c r="AC2" s="79"/>
      <c r="AD2" s="63"/>
      <c r="AE2" s="63"/>
      <c r="AF2" s="63"/>
      <c r="AG2" s="63"/>
      <c r="AH2" s="63"/>
      <c r="AI2" s="79" t="s">
        <v>96</v>
      </c>
      <c r="AJ2" s="79"/>
      <c r="AK2" s="287"/>
      <c r="AL2" s="287"/>
      <c r="AM2" s="287"/>
      <c r="AN2" s="287"/>
    </row>
    <row r="3" spans="1:40" ht="18" customHeight="1" x14ac:dyDescent="0.4">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272" t="s">
        <v>154</v>
      </c>
      <c r="AL3" s="272"/>
      <c r="AM3" s="272"/>
      <c r="AN3" s="272"/>
    </row>
    <row r="4" spans="1:40" ht="18" customHeight="1" x14ac:dyDescent="0.4">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272"/>
      <c r="AL4" s="272"/>
      <c r="AM4" s="272"/>
      <c r="AN4" s="272"/>
    </row>
    <row r="5" spans="1:40" ht="18" customHeight="1" x14ac:dyDescent="0.4">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99</v>
      </c>
      <c r="AH5" s="273">
        <v>160</v>
      </c>
      <c r="AI5" s="273"/>
      <c r="AJ5" s="273"/>
      <c r="AK5" s="85" t="s">
        <v>100</v>
      </c>
      <c r="AL5" s="95"/>
      <c r="AM5" s="85" t="s">
        <v>101</v>
      </c>
      <c r="AN5" s="62"/>
    </row>
    <row r="6" spans="1:40" ht="9.9499999999999993" customHeight="1" x14ac:dyDescent="0.4">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0" ht="15" customHeight="1" x14ac:dyDescent="0.4">
      <c r="A7" s="270" t="s">
        <v>102</v>
      </c>
      <c r="B7" s="280" t="s">
        <v>103</v>
      </c>
      <c r="C7" s="274" t="s">
        <v>104</v>
      </c>
      <c r="D7" s="250" t="s">
        <v>105</v>
      </c>
      <c r="E7" s="268" t="s">
        <v>106</v>
      </c>
      <c r="F7" s="277" t="s">
        <v>107</v>
      </c>
      <c r="G7" s="277"/>
      <c r="H7" s="277"/>
      <c r="I7" s="277"/>
      <c r="J7" s="277"/>
      <c r="K7" s="277"/>
      <c r="L7" s="277"/>
      <c r="M7" s="277"/>
      <c r="N7" s="277"/>
      <c r="O7" s="277"/>
      <c r="P7" s="277"/>
      <c r="Q7" s="277"/>
      <c r="R7" s="277"/>
      <c r="S7" s="277"/>
      <c r="T7" s="277"/>
      <c r="U7" s="277"/>
      <c r="V7" s="277"/>
      <c r="W7" s="277"/>
      <c r="X7" s="277"/>
      <c r="Y7" s="277"/>
      <c r="Z7" s="277"/>
      <c r="AA7" s="277"/>
      <c r="AB7" s="277"/>
      <c r="AC7" s="277"/>
      <c r="AD7" s="277"/>
      <c r="AE7" s="277"/>
      <c r="AF7" s="277"/>
      <c r="AG7" s="277"/>
      <c r="AH7" s="277"/>
      <c r="AI7" s="277"/>
      <c r="AJ7" s="277"/>
      <c r="AK7" s="278" t="s">
        <v>108</v>
      </c>
      <c r="AL7" s="251" t="s">
        <v>109</v>
      </c>
      <c r="AM7" s="279" t="s">
        <v>110</v>
      </c>
      <c r="AN7" s="279"/>
    </row>
    <row r="8" spans="1:40" ht="15" customHeight="1" x14ac:dyDescent="0.4">
      <c r="A8" s="270"/>
      <c r="B8" s="281"/>
      <c r="C8" s="275"/>
      <c r="D8" s="250"/>
      <c r="E8" s="268"/>
      <c r="F8" s="250" t="s">
        <v>111</v>
      </c>
      <c r="G8" s="250"/>
      <c r="H8" s="250"/>
      <c r="I8" s="250"/>
      <c r="J8" s="250"/>
      <c r="K8" s="250"/>
      <c r="L8" s="250"/>
      <c r="M8" s="250" t="s">
        <v>112</v>
      </c>
      <c r="N8" s="250"/>
      <c r="O8" s="250"/>
      <c r="P8" s="250"/>
      <c r="Q8" s="250"/>
      <c r="R8" s="250"/>
      <c r="S8" s="250"/>
      <c r="T8" s="250" t="s">
        <v>113</v>
      </c>
      <c r="U8" s="250"/>
      <c r="V8" s="250"/>
      <c r="W8" s="250"/>
      <c r="X8" s="250"/>
      <c r="Y8" s="250"/>
      <c r="Z8" s="250"/>
      <c r="AA8" s="250" t="s">
        <v>114</v>
      </c>
      <c r="AB8" s="250"/>
      <c r="AC8" s="250"/>
      <c r="AD8" s="250"/>
      <c r="AE8" s="250"/>
      <c r="AF8" s="250"/>
      <c r="AG8" s="250"/>
      <c r="AH8" s="250" t="s">
        <v>115</v>
      </c>
      <c r="AI8" s="250"/>
      <c r="AJ8" s="250"/>
      <c r="AK8" s="278"/>
      <c r="AL8" s="251"/>
      <c r="AM8" s="279"/>
      <c r="AN8" s="279"/>
    </row>
    <row r="9" spans="1:40" ht="15" customHeight="1" x14ac:dyDescent="0.4">
      <c r="A9" s="270"/>
      <c r="B9" s="282" t="s">
        <v>155</v>
      </c>
      <c r="C9" s="275"/>
      <c r="D9" s="250"/>
      <c r="E9" s="268"/>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78"/>
      <c r="AL9" s="251"/>
      <c r="AM9" s="279"/>
      <c r="AN9" s="279"/>
    </row>
    <row r="10" spans="1:40" ht="15" customHeight="1" x14ac:dyDescent="0.4">
      <c r="A10" s="270"/>
      <c r="B10" s="283"/>
      <c r="C10" s="276"/>
      <c r="D10" s="250"/>
      <c r="E10" s="268"/>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78"/>
      <c r="AL10" s="251"/>
      <c r="AM10" s="279"/>
      <c r="AN10" s="279"/>
    </row>
    <row r="11" spans="1:40" ht="18" customHeight="1" x14ac:dyDescent="0.4">
      <c r="A11" s="73">
        <v>1</v>
      </c>
      <c r="B11" s="99" t="s">
        <v>156</v>
      </c>
      <c r="C11" s="81" t="s">
        <v>127</v>
      </c>
      <c r="D11" s="100"/>
      <c r="E11" s="101" t="s">
        <v>127</v>
      </c>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9">
        <f>+SUM(F11:AJ11)</f>
        <v>0</v>
      </c>
      <c r="AL11" s="70">
        <f>IF($AK$3="４週",AK11/4,AK11/(DAY(EOMONTH($F$9,0))/7))</f>
        <v>0</v>
      </c>
      <c r="AM11" s="265"/>
      <c r="AN11" s="265"/>
    </row>
    <row r="12" spans="1:40" ht="18" customHeight="1" x14ac:dyDescent="0.4">
      <c r="A12" s="73">
        <v>2</v>
      </c>
      <c r="B12" s="99" t="s">
        <v>173</v>
      </c>
      <c r="C12" s="81" t="s">
        <v>129</v>
      </c>
      <c r="D12" s="100"/>
      <c r="E12" s="101" t="s">
        <v>129</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 t="shared" ref="AK12:AK31" si="0">+SUM(F12:AJ12)</f>
        <v>0</v>
      </c>
      <c r="AL12" s="70">
        <f t="shared" ref="AL12:AL30" si="1">IF($AK$3="４週",AK12/4,AK12/(DAY(EOMONTH($F$9,0))/7))</f>
        <v>0</v>
      </c>
      <c r="AM12" s="265"/>
      <c r="AN12" s="265"/>
    </row>
    <row r="13" spans="1:40" ht="18" customHeight="1" x14ac:dyDescent="0.4">
      <c r="A13" s="73">
        <v>3</v>
      </c>
      <c r="B13" s="99" t="s">
        <v>200</v>
      </c>
      <c r="C13" s="81" t="s">
        <v>131</v>
      </c>
      <c r="D13" s="100"/>
      <c r="E13" s="101" t="s">
        <v>131</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si="0"/>
        <v>0</v>
      </c>
      <c r="AL13" s="70">
        <f t="shared" si="1"/>
        <v>0</v>
      </c>
      <c r="AM13" s="265"/>
      <c r="AN13" s="265"/>
    </row>
    <row r="14" spans="1:40" ht="18" customHeight="1" x14ac:dyDescent="0.4">
      <c r="A14" s="73">
        <v>4</v>
      </c>
      <c r="B14" s="99" t="s">
        <v>181</v>
      </c>
      <c r="C14" s="81" t="s">
        <v>133</v>
      </c>
      <c r="D14" s="100"/>
      <c r="E14" s="101" t="s">
        <v>133</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0"/>
        <v>0</v>
      </c>
      <c r="AL14" s="70">
        <f t="shared" si="1"/>
        <v>0</v>
      </c>
      <c r="AM14" s="265"/>
      <c r="AN14" s="265"/>
    </row>
    <row r="15" spans="1:40" ht="18" customHeight="1" x14ac:dyDescent="0.4">
      <c r="A15" s="73">
        <v>5</v>
      </c>
      <c r="B15" s="99"/>
      <c r="C15" s="81"/>
      <c r="D15" s="100"/>
      <c r="E15" s="101"/>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0"/>
        <v>0</v>
      </c>
      <c r="AL15" s="70">
        <f t="shared" si="1"/>
        <v>0</v>
      </c>
      <c r="AM15" s="265"/>
      <c r="AN15" s="265"/>
    </row>
    <row r="16" spans="1:40" ht="18" customHeight="1" x14ac:dyDescent="0.4">
      <c r="A16" s="73">
        <v>6</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0"/>
        <v>0</v>
      </c>
      <c r="AL16" s="70">
        <f t="shared" si="1"/>
        <v>0</v>
      </c>
      <c r="AM16" s="265"/>
      <c r="AN16" s="265"/>
    </row>
    <row r="17" spans="1:40" ht="18" customHeight="1" x14ac:dyDescent="0.4">
      <c r="A17" s="73">
        <v>7</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0"/>
        <v>0</v>
      </c>
      <c r="AL17" s="70">
        <f t="shared" si="1"/>
        <v>0</v>
      </c>
      <c r="AM17" s="265"/>
      <c r="AN17" s="265"/>
    </row>
    <row r="18" spans="1:40" ht="18" customHeight="1" x14ac:dyDescent="0.4">
      <c r="A18" s="73">
        <v>8</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0"/>
        <v>0</v>
      </c>
      <c r="AL18" s="70">
        <f t="shared" si="1"/>
        <v>0</v>
      </c>
      <c r="AM18" s="265"/>
      <c r="AN18" s="265"/>
    </row>
    <row r="19" spans="1:40" ht="18" customHeight="1" x14ac:dyDescent="0.4">
      <c r="A19" s="73">
        <v>9</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0"/>
        <v>0</v>
      </c>
      <c r="AL19" s="70">
        <f t="shared" si="1"/>
        <v>0</v>
      </c>
      <c r="AM19" s="265"/>
      <c r="AN19" s="265"/>
    </row>
    <row r="20" spans="1:40" ht="18" customHeight="1" x14ac:dyDescent="0.4">
      <c r="A20" s="73">
        <v>10</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0"/>
        <v>0</v>
      </c>
      <c r="AL20" s="70">
        <f t="shared" si="1"/>
        <v>0</v>
      </c>
      <c r="AM20" s="265"/>
      <c r="AN20" s="265"/>
    </row>
    <row r="21" spans="1:40" ht="18" customHeight="1" x14ac:dyDescent="0.4">
      <c r="A21" s="73">
        <v>11</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0"/>
        <v>0</v>
      </c>
      <c r="AL21" s="70">
        <f t="shared" si="1"/>
        <v>0</v>
      </c>
      <c r="AM21" s="265"/>
      <c r="AN21" s="265"/>
    </row>
    <row r="22" spans="1:40" ht="18" customHeight="1" x14ac:dyDescent="0.4">
      <c r="A22" s="73">
        <v>12</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0"/>
        <v>0</v>
      </c>
      <c r="AL22" s="70">
        <f t="shared" si="1"/>
        <v>0</v>
      </c>
      <c r="AM22" s="265"/>
      <c r="AN22" s="265"/>
    </row>
    <row r="23" spans="1:40" ht="18" customHeight="1" x14ac:dyDescent="0.4">
      <c r="A23" s="73">
        <v>13</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0"/>
        <v>0</v>
      </c>
      <c r="AL23" s="70">
        <f t="shared" si="1"/>
        <v>0</v>
      </c>
      <c r="AM23" s="265"/>
      <c r="AN23" s="265"/>
    </row>
    <row r="24" spans="1:40" ht="18" customHeight="1" x14ac:dyDescent="0.4">
      <c r="A24" s="73">
        <v>14</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0"/>
        <v>0</v>
      </c>
      <c r="AL24" s="70">
        <f t="shared" si="1"/>
        <v>0</v>
      </c>
      <c r="AM24" s="265"/>
      <c r="AN24" s="265"/>
    </row>
    <row r="25" spans="1:40" ht="18" customHeight="1" x14ac:dyDescent="0.4">
      <c r="A25" s="73">
        <v>15</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0"/>
        <v>0</v>
      </c>
      <c r="AL25" s="70">
        <f t="shared" si="1"/>
        <v>0</v>
      </c>
      <c r="AM25" s="265"/>
      <c r="AN25" s="265"/>
    </row>
    <row r="26" spans="1:40" ht="18" customHeight="1" x14ac:dyDescent="0.4">
      <c r="A26" s="73">
        <v>16</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0"/>
        <v>0</v>
      </c>
      <c r="AL26" s="70">
        <f t="shared" si="1"/>
        <v>0</v>
      </c>
      <c r="AM26" s="265"/>
      <c r="AN26" s="265"/>
    </row>
    <row r="27" spans="1:40" ht="18" customHeight="1" x14ac:dyDescent="0.4">
      <c r="A27" s="73">
        <v>17</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0"/>
        <v>0</v>
      </c>
      <c r="AL27" s="70">
        <f t="shared" si="1"/>
        <v>0</v>
      </c>
      <c r="AM27" s="265"/>
      <c r="AN27" s="265"/>
    </row>
    <row r="28" spans="1:40" ht="18" customHeight="1" x14ac:dyDescent="0.4">
      <c r="A28" s="73">
        <v>18</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0"/>
        <v>0</v>
      </c>
      <c r="AL28" s="70">
        <f t="shared" si="1"/>
        <v>0</v>
      </c>
      <c r="AM28" s="265"/>
      <c r="AN28" s="265"/>
    </row>
    <row r="29" spans="1:40" ht="18" customHeight="1" x14ac:dyDescent="0.4">
      <c r="A29" s="73">
        <v>19</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0"/>
        <v>0</v>
      </c>
      <c r="AL29" s="70">
        <f t="shared" si="1"/>
        <v>0</v>
      </c>
      <c r="AM29" s="265"/>
      <c r="AN29" s="265"/>
    </row>
    <row r="30" spans="1:40" ht="18" customHeight="1" x14ac:dyDescent="0.4">
      <c r="A30" s="73">
        <v>20</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0"/>
        <v>0</v>
      </c>
      <c r="AL30" s="70">
        <f t="shared" si="1"/>
        <v>0</v>
      </c>
      <c r="AM30" s="265"/>
      <c r="AN30" s="265"/>
    </row>
    <row r="31" spans="1:40" ht="18" customHeight="1" x14ac:dyDescent="0.4">
      <c r="A31" s="268" t="s">
        <v>116</v>
      </c>
      <c r="B31" s="269"/>
      <c r="C31" s="269"/>
      <c r="D31" s="269"/>
      <c r="E31" s="269"/>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71">
        <f t="shared" si="2"/>
        <v>0</v>
      </c>
      <c r="AI31" s="71">
        <f t="shared" si="2"/>
        <v>0</v>
      </c>
      <c r="AJ31" s="71">
        <f t="shared" si="2"/>
        <v>0</v>
      </c>
      <c r="AK31" s="69">
        <f t="shared" si="0"/>
        <v>0</v>
      </c>
      <c r="AL31" s="70">
        <f>IF($AK$3="４週",AK31/4,AK31/(DAY(EOMONTH($F$9,0))/7))</f>
        <v>0</v>
      </c>
      <c r="AM31" s="270"/>
      <c r="AN31" s="270"/>
    </row>
    <row r="32" spans="1:40" ht="18" customHeight="1" x14ac:dyDescent="0.4">
      <c r="A32" s="269" t="s">
        <v>117</v>
      </c>
      <c r="B32" s="269"/>
      <c r="C32" s="269"/>
      <c r="D32" s="269"/>
      <c r="E32" s="271"/>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71"/>
      <c r="AL32" s="72"/>
      <c r="AM32" s="270"/>
      <c r="AN32" s="270"/>
    </row>
    <row r="33" spans="1:43" ht="15" customHeight="1" x14ac:dyDescent="0.4">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43" ht="15" customHeight="1" x14ac:dyDescent="0.4">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3" ht="15" customHeight="1" x14ac:dyDescent="0.4">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3" ht="21" customHeight="1" x14ac:dyDescent="0.4">
      <c r="A36" s="67" t="s">
        <v>176</v>
      </c>
      <c r="B36" s="66"/>
      <c r="C36" s="66"/>
      <c r="D36" s="66"/>
      <c r="E36" s="66"/>
      <c r="F36" s="66"/>
      <c r="G36" s="60"/>
      <c r="H36" s="60"/>
      <c r="I36" s="60"/>
      <c r="J36" s="60"/>
      <c r="K36" s="60"/>
      <c r="L36" s="60"/>
      <c r="M36" s="60"/>
      <c r="N36" s="60"/>
      <c r="O36" s="60"/>
      <c r="AM36" s="66"/>
      <c r="AN36" s="62"/>
    </row>
    <row r="37" spans="1:43" ht="24.95" customHeight="1" x14ac:dyDescent="0.4">
      <c r="A37" s="250"/>
      <c r="B37" s="250"/>
      <c r="C37" s="250"/>
      <c r="D37" s="94">
        <v>4</v>
      </c>
      <c r="E37" s="94">
        <v>5</v>
      </c>
      <c r="F37" s="264">
        <v>6</v>
      </c>
      <c r="G37" s="264"/>
      <c r="H37" s="264"/>
      <c r="I37" s="264">
        <v>7</v>
      </c>
      <c r="J37" s="264"/>
      <c r="K37" s="264"/>
      <c r="L37" s="264">
        <v>8</v>
      </c>
      <c r="M37" s="264"/>
      <c r="N37" s="264"/>
      <c r="O37" s="264">
        <v>9</v>
      </c>
      <c r="P37" s="264"/>
      <c r="Q37" s="264"/>
      <c r="R37" s="264">
        <v>10</v>
      </c>
      <c r="S37" s="264"/>
      <c r="T37" s="264"/>
      <c r="U37" s="264">
        <v>11</v>
      </c>
      <c r="V37" s="264"/>
      <c r="W37" s="264"/>
      <c r="X37" s="264">
        <v>12</v>
      </c>
      <c r="Y37" s="264"/>
      <c r="Z37" s="264"/>
      <c r="AA37" s="264">
        <v>1</v>
      </c>
      <c r="AB37" s="264"/>
      <c r="AC37" s="264"/>
      <c r="AD37" s="264">
        <v>2</v>
      </c>
      <c r="AE37" s="264"/>
      <c r="AF37" s="264"/>
      <c r="AG37" s="264">
        <v>3</v>
      </c>
      <c r="AH37" s="264"/>
      <c r="AI37" s="264"/>
      <c r="AJ37" s="250" t="s">
        <v>177</v>
      </c>
      <c r="AK37" s="250"/>
      <c r="AL37" s="80" t="s">
        <v>178</v>
      </c>
      <c r="AM37"/>
      <c r="AN37"/>
      <c r="AO37"/>
      <c r="AP37"/>
      <c r="AQ37"/>
    </row>
    <row r="38" spans="1:43" ht="24.95" customHeight="1" x14ac:dyDescent="0.4">
      <c r="A38" s="262" t="s">
        <v>179</v>
      </c>
      <c r="B38" s="262"/>
      <c r="C38" s="262"/>
      <c r="D38" s="71">
        <f>SUM(D39:D40)</f>
        <v>1540</v>
      </c>
      <c r="E38" s="71">
        <f>SUM(E39:E40)</f>
        <v>1441</v>
      </c>
      <c r="F38" s="249">
        <f>SUM(F39:H40)</f>
        <v>1540</v>
      </c>
      <c r="G38" s="249"/>
      <c r="H38" s="249"/>
      <c r="I38" s="249">
        <f>SUM(I39:K40)</f>
        <v>1617</v>
      </c>
      <c r="J38" s="249"/>
      <c r="K38" s="249"/>
      <c r="L38" s="249">
        <f>SUM(L39:N40)</f>
        <v>1617</v>
      </c>
      <c r="M38" s="249"/>
      <c r="N38" s="249"/>
      <c r="O38" s="249">
        <f>SUM(O39:Q40)</f>
        <v>1463</v>
      </c>
      <c r="P38" s="249"/>
      <c r="Q38" s="249"/>
      <c r="R38" s="249">
        <f>SUM(R39:T40)</f>
        <v>1540</v>
      </c>
      <c r="S38" s="249"/>
      <c r="T38" s="249"/>
      <c r="U38" s="249">
        <f>SUM(U39:W40)</f>
        <v>1540</v>
      </c>
      <c r="V38" s="249"/>
      <c r="W38" s="249"/>
      <c r="X38" s="249">
        <f>SUM(X39:Z40)</f>
        <v>1463</v>
      </c>
      <c r="Y38" s="249"/>
      <c r="Z38" s="249"/>
      <c r="AA38" s="249">
        <f>SUM(AA39:AC40)</f>
        <v>1463</v>
      </c>
      <c r="AB38" s="249"/>
      <c r="AC38" s="249"/>
      <c r="AD38" s="249">
        <f>SUM(AD39:AF40)</f>
        <v>1463</v>
      </c>
      <c r="AE38" s="249"/>
      <c r="AF38" s="249"/>
      <c r="AG38" s="249">
        <f>SUM(AG39:AI40)</f>
        <v>1540</v>
      </c>
      <c r="AH38" s="249"/>
      <c r="AI38" s="249"/>
      <c r="AJ38" s="258">
        <f>SUM(D38:AI38)</f>
        <v>18227</v>
      </c>
      <c r="AK38" s="258"/>
      <c r="AL38" s="104">
        <f>ROUNDUP(AJ38/AJ41,1)</f>
        <v>77</v>
      </c>
      <c r="AM38"/>
      <c r="AN38"/>
      <c r="AO38"/>
      <c r="AP38"/>
      <c r="AQ38"/>
    </row>
    <row r="39" spans="1:43" ht="24.95" customHeight="1" x14ac:dyDescent="0.4">
      <c r="A39" s="294" t="s">
        <v>201</v>
      </c>
      <c r="B39" s="294"/>
      <c r="C39" s="294"/>
      <c r="D39" s="68">
        <v>1400</v>
      </c>
      <c r="E39" s="68">
        <v>1310</v>
      </c>
      <c r="F39" s="263">
        <v>1400</v>
      </c>
      <c r="G39" s="263"/>
      <c r="H39" s="263"/>
      <c r="I39" s="263">
        <v>1470</v>
      </c>
      <c r="J39" s="263"/>
      <c r="K39" s="263"/>
      <c r="L39" s="263">
        <v>1470</v>
      </c>
      <c r="M39" s="263"/>
      <c r="N39" s="263"/>
      <c r="O39" s="263">
        <v>1330</v>
      </c>
      <c r="P39" s="263"/>
      <c r="Q39" s="263"/>
      <c r="R39" s="263">
        <v>1400</v>
      </c>
      <c r="S39" s="263"/>
      <c r="T39" s="263"/>
      <c r="U39" s="263">
        <v>1400</v>
      </c>
      <c r="V39" s="263"/>
      <c r="W39" s="263"/>
      <c r="X39" s="263">
        <v>1330</v>
      </c>
      <c r="Y39" s="263"/>
      <c r="Z39" s="263"/>
      <c r="AA39" s="263">
        <v>1330</v>
      </c>
      <c r="AB39" s="263"/>
      <c r="AC39" s="263"/>
      <c r="AD39" s="263">
        <v>1330</v>
      </c>
      <c r="AE39" s="263"/>
      <c r="AF39" s="263"/>
      <c r="AG39" s="263">
        <v>1400</v>
      </c>
      <c r="AH39" s="263"/>
      <c r="AI39" s="263"/>
      <c r="AJ39" s="258">
        <f>SUM(D39:AI39)</f>
        <v>16570</v>
      </c>
      <c r="AK39" s="258"/>
      <c r="AL39" s="104">
        <f>ROUNDUP(AJ39/AJ41,1)</f>
        <v>70</v>
      </c>
      <c r="AM39"/>
      <c r="AN39"/>
      <c r="AO39"/>
      <c r="AP39"/>
      <c r="AQ39"/>
    </row>
    <row r="40" spans="1:43" ht="24.95" customHeight="1" x14ac:dyDescent="0.4">
      <c r="A40" s="294" t="s">
        <v>202</v>
      </c>
      <c r="B40" s="294"/>
      <c r="C40" s="294"/>
      <c r="D40" s="68">
        <v>140</v>
      </c>
      <c r="E40" s="68">
        <v>131</v>
      </c>
      <c r="F40" s="263">
        <v>140</v>
      </c>
      <c r="G40" s="263"/>
      <c r="H40" s="263"/>
      <c r="I40" s="263">
        <v>147</v>
      </c>
      <c r="J40" s="263"/>
      <c r="K40" s="263"/>
      <c r="L40" s="263">
        <v>147</v>
      </c>
      <c r="M40" s="263"/>
      <c r="N40" s="263"/>
      <c r="O40" s="263">
        <v>133</v>
      </c>
      <c r="P40" s="263"/>
      <c r="Q40" s="263"/>
      <c r="R40" s="263">
        <v>140</v>
      </c>
      <c r="S40" s="263"/>
      <c r="T40" s="263"/>
      <c r="U40" s="263">
        <v>140</v>
      </c>
      <c r="V40" s="263"/>
      <c r="W40" s="263"/>
      <c r="X40" s="263">
        <v>133</v>
      </c>
      <c r="Y40" s="263"/>
      <c r="Z40" s="263"/>
      <c r="AA40" s="263">
        <v>133</v>
      </c>
      <c r="AB40" s="263"/>
      <c r="AC40" s="263"/>
      <c r="AD40" s="263">
        <v>133</v>
      </c>
      <c r="AE40" s="263"/>
      <c r="AF40" s="263"/>
      <c r="AG40" s="263">
        <v>140</v>
      </c>
      <c r="AH40" s="263"/>
      <c r="AI40" s="263"/>
      <c r="AJ40" s="258">
        <f>SUM(D40:AI40)</f>
        <v>1657</v>
      </c>
      <c r="AK40" s="258"/>
      <c r="AL40" s="104">
        <f>ROUNDUP(AJ40/AJ41,1)</f>
        <v>7</v>
      </c>
      <c r="AM40"/>
      <c r="AN40"/>
      <c r="AO40"/>
      <c r="AP40"/>
      <c r="AQ40"/>
    </row>
    <row r="41" spans="1:43" ht="24.95" customHeight="1" x14ac:dyDescent="0.4">
      <c r="A41" s="262" t="s">
        <v>180</v>
      </c>
      <c r="B41" s="262"/>
      <c r="C41" s="262"/>
      <c r="D41" s="68">
        <v>20</v>
      </c>
      <c r="E41" s="68">
        <v>19</v>
      </c>
      <c r="F41" s="263">
        <v>20</v>
      </c>
      <c r="G41" s="263"/>
      <c r="H41" s="263"/>
      <c r="I41" s="263">
        <v>21</v>
      </c>
      <c r="J41" s="263"/>
      <c r="K41" s="263"/>
      <c r="L41" s="263">
        <v>21</v>
      </c>
      <c r="M41" s="263"/>
      <c r="N41" s="263"/>
      <c r="O41" s="263">
        <v>19</v>
      </c>
      <c r="P41" s="263"/>
      <c r="Q41" s="263"/>
      <c r="R41" s="263">
        <v>20</v>
      </c>
      <c r="S41" s="263"/>
      <c r="T41" s="263"/>
      <c r="U41" s="263">
        <v>20</v>
      </c>
      <c r="V41" s="263"/>
      <c r="W41" s="263"/>
      <c r="X41" s="263">
        <v>19</v>
      </c>
      <c r="Y41" s="263"/>
      <c r="Z41" s="263"/>
      <c r="AA41" s="263">
        <v>19</v>
      </c>
      <c r="AB41" s="263"/>
      <c r="AC41" s="263"/>
      <c r="AD41" s="263">
        <v>19</v>
      </c>
      <c r="AE41" s="263"/>
      <c r="AF41" s="263"/>
      <c r="AG41" s="263">
        <v>20</v>
      </c>
      <c r="AH41" s="263"/>
      <c r="AI41" s="263"/>
      <c r="AJ41" s="258">
        <f>+SUM(D41:AI41)</f>
        <v>237</v>
      </c>
      <c r="AK41" s="258"/>
      <c r="AL41" s="103"/>
      <c r="AM41"/>
      <c r="AN41"/>
      <c r="AO41"/>
      <c r="AP41"/>
      <c r="AQ41"/>
    </row>
    <row r="42" spans="1:43" ht="5.0999999999999996" customHeight="1" x14ac:dyDescent="0.4">
      <c r="A42" s="83"/>
      <c r="B42" s="83"/>
      <c r="C42" s="83"/>
      <c r="D42"/>
      <c r="E42"/>
      <c r="F42"/>
      <c r="G42"/>
      <c r="H42"/>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102"/>
      <c r="AK42" s="60"/>
      <c r="AL42" s="66"/>
      <c r="AM42" s="66"/>
      <c r="AN42" s="62"/>
    </row>
    <row r="43" spans="1:43" ht="18" customHeight="1" x14ac:dyDescent="0.4">
      <c r="A43" s="67" t="s">
        <v>159</v>
      </c>
      <c r="B43" s="60"/>
      <c r="D43" s="60"/>
      <c r="E43" s="60"/>
      <c r="F43" s="60"/>
      <c r="G43" s="60"/>
      <c r="H43" s="60"/>
      <c r="I43"/>
      <c r="J43"/>
      <c r="K43"/>
      <c r="L43"/>
      <c r="M43"/>
      <c r="N43"/>
      <c r="O43" s="60"/>
      <c r="P43" s="60"/>
      <c r="Q43" s="60"/>
      <c r="R43" s="60"/>
      <c r="S43" s="60"/>
      <c r="T43" s="60"/>
      <c r="U43" s="60"/>
      <c r="V43" s="60"/>
      <c r="W43" s="66"/>
      <c r="X43" s="60"/>
      <c r="Y43" s="60"/>
      <c r="Z43" s="60"/>
      <c r="AA43" s="60"/>
      <c r="AB43" s="60"/>
      <c r="AC43" s="60"/>
      <c r="AD43" s="60"/>
      <c r="AE43" s="60"/>
      <c r="AF43" s="60"/>
      <c r="AG43" s="60"/>
      <c r="AH43" s="60"/>
      <c r="AI43" s="60"/>
      <c r="AJ43" s="102"/>
      <c r="AK43" s="60"/>
      <c r="AL43" s="66"/>
      <c r="AM43" s="66"/>
      <c r="AN43" s="62"/>
    </row>
    <row r="44" spans="1:43" ht="18" customHeight="1" x14ac:dyDescent="0.4">
      <c r="A44" s="250" t="s">
        <v>160</v>
      </c>
      <c r="B44" s="250"/>
      <c r="C44" s="250" t="s">
        <v>173</v>
      </c>
      <c r="D44" s="250"/>
      <c r="E44" s="251" t="s">
        <v>181</v>
      </c>
      <c r="F44" s="251"/>
      <c r="G44" s="251"/>
      <c r="H44" s="251"/>
      <c r="I44"/>
      <c r="J44"/>
      <c r="K44"/>
      <c r="L44"/>
      <c r="M44"/>
      <c r="N44"/>
      <c r="O44"/>
      <c r="P44"/>
      <c r="Q44"/>
      <c r="R44"/>
      <c r="S44"/>
      <c r="T44"/>
      <c r="U44"/>
      <c r="W44" s="66"/>
      <c r="X44" s="60"/>
      <c r="Y44" s="60"/>
      <c r="Z44" s="60"/>
      <c r="AA44" s="60"/>
      <c r="AB44" s="60"/>
      <c r="AC44" s="60"/>
      <c r="AD44" s="60"/>
      <c r="AE44" s="60"/>
      <c r="AF44" s="60"/>
      <c r="AG44" s="60"/>
      <c r="AH44" s="60"/>
      <c r="AI44" s="60"/>
      <c r="AJ44" s="102"/>
      <c r="AK44" s="60"/>
      <c r="AL44" s="66"/>
      <c r="AM44" s="66"/>
      <c r="AN44" s="62"/>
    </row>
    <row r="45" spans="1:43" ht="18" customHeight="1" x14ac:dyDescent="0.4">
      <c r="A45" s="251" t="s">
        <v>161</v>
      </c>
      <c r="B45" s="251"/>
      <c r="C45" s="249">
        <f>ROUNDDOWN(IF(AL38&lt;=60,1,1+ROUNDUP((AL38-60)/40,0)),1)</f>
        <v>2</v>
      </c>
      <c r="D45" s="249"/>
      <c r="E45" s="249">
        <f>ROUNDDOWN(AL39/6+AL40/10,1)</f>
        <v>12.3</v>
      </c>
      <c r="F45" s="249"/>
      <c r="G45" s="249"/>
      <c r="H45" s="249"/>
      <c r="I45"/>
      <c r="J45"/>
      <c r="K45"/>
      <c r="L45"/>
      <c r="M45"/>
      <c r="N45"/>
      <c r="O45"/>
      <c r="P45"/>
      <c r="Q45"/>
      <c r="R45"/>
      <c r="S45"/>
      <c r="T45"/>
      <c r="U45"/>
      <c r="W45" s="66"/>
      <c r="X45" s="60"/>
      <c r="Y45" s="60"/>
      <c r="Z45" s="60"/>
      <c r="AA45" s="60"/>
      <c r="AB45" s="60"/>
      <c r="AC45" s="60"/>
      <c r="AD45" s="60"/>
      <c r="AE45" s="60"/>
      <c r="AF45" s="60"/>
      <c r="AG45" s="60"/>
      <c r="AH45" s="60"/>
      <c r="AI45" s="60"/>
      <c r="AJ45" s="102"/>
      <c r="AK45" s="60"/>
      <c r="AL45" s="66"/>
      <c r="AM45" s="66"/>
      <c r="AN45" s="62"/>
    </row>
    <row r="46" spans="1:43" ht="5.0999999999999996" customHeight="1" x14ac:dyDescent="0.4">
      <c r="A46" s="83"/>
      <c r="B46" s="83"/>
      <c r="C46" s="83"/>
      <c r="D46" s="83"/>
      <c r="E46" s="83"/>
      <c r="F46" s="83"/>
      <c r="G46" s="83"/>
      <c r="H46" s="83"/>
      <c r="I46" s="83"/>
      <c r="J46" s="60"/>
      <c r="K46" s="60"/>
      <c r="L46" s="60"/>
      <c r="M46" s="102"/>
      <c r="N46" s="60"/>
      <c r="O46" s="60"/>
      <c r="P46" s="60"/>
      <c r="Q46"/>
      <c r="W46" s="66"/>
      <c r="X46" s="60"/>
      <c r="Y46" s="60"/>
      <c r="Z46" s="60"/>
      <c r="AA46" s="60"/>
      <c r="AB46" s="60"/>
      <c r="AC46" s="60"/>
      <c r="AD46" s="60"/>
      <c r="AE46" s="60"/>
      <c r="AF46" s="60"/>
      <c r="AG46" s="60"/>
      <c r="AH46" s="60"/>
      <c r="AI46" s="60"/>
      <c r="AJ46" s="102"/>
      <c r="AK46" s="60"/>
      <c r="AL46" s="66"/>
      <c r="AM46" s="66"/>
      <c r="AN46" s="62"/>
    </row>
    <row r="47" spans="1:43" ht="21" customHeight="1" x14ac:dyDescent="0.4">
      <c r="A47" s="67" t="s">
        <v>163</v>
      </c>
      <c r="B47" s="59"/>
      <c r="C47" s="63"/>
      <c r="D47" s="63"/>
      <c r="E47" s="63"/>
      <c r="F47" s="63"/>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3"/>
      <c r="AM47" s="63"/>
      <c r="AN47" s="62"/>
    </row>
    <row r="48" spans="1:43" ht="24.95" customHeight="1" x14ac:dyDescent="0.4">
      <c r="A48" s="62"/>
      <c r="B48" s="66"/>
      <c r="C48" s="247" t="str">
        <f>IF(VLOOKUP($AK$1,選択肢!$A$1:$J$32,C53,FALSE)=0,"-",VLOOKUP($AK$1,選択肢!$A$1:$J$32,C53,FALSE))</f>
        <v>管理者</v>
      </c>
      <c r="D48" s="248"/>
      <c r="E48" s="260" t="str">
        <f>IF(VLOOKUP($AK$1,選択肢!$A$1:$J$32,E53,FALSE)=0,"-",VLOOKUP($AK$1,選択肢!$A$1:$J$32,E53,FALSE))</f>
        <v>サービス管理責任者</v>
      </c>
      <c r="F48" s="260"/>
      <c r="G48" s="260"/>
      <c r="H48" s="260"/>
      <c r="I48" s="247" t="str">
        <f>IF(VLOOKUP($AK$1,選択肢!$A$1:$J$32,I53,FALSE)=0,"-",VLOOKUP($AK$1,選択肢!$A$1:$J$32,I53,FALSE))</f>
        <v>地域移行支援員</v>
      </c>
      <c r="J48" s="248"/>
      <c r="K48" s="248"/>
      <c r="L48" s="248"/>
      <c r="M48" s="248"/>
      <c r="N48" s="259"/>
      <c r="O48" s="247" t="str">
        <f>IF(VLOOKUP($AK$1,選択肢!$A$1:$J$32,O53,FALSE)=0,"-",VLOOKUP($AK$1,選択肢!$A$1:$J$32,O53,FALSE))</f>
        <v>生活支援員</v>
      </c>
      <c r="P48" s="248"/>
      <c r="Q48" s="248"/>
      <c r="R48" s="248"/>
      <c r="S48" s="248"/>
      <c r="T48" s="259"/>
      <c r="U48" s="247" t="str">
        <f>IF(VLOOKUP($AK$1,選択肢!$A$1:$J$32,U53,FALSE)=0,"-",VLOOKUP($AK$1,選択肢!$A$1:$J$32,U53,FALSE))</f>
        <v>-</v>
      </c>
      <c r="V48" s="248"/>
      <c r="W48" s="248"/>
      <c r="X48" s="248"/>
      <c r="Y48" s="248"/>
      <c r="Z48" s="259"/>
      <c r="AA48" s="247" t="str">
        <f>IF(VLOOKUP($AK$1,選択肢!$A$1:$J$32,AA53,FALSE)=0,"-",VLOOKUP($AK$1,選択肢!$A$1:$J$32,AA53,FALSE))</f>
        <v>-</v>
      </c>
      <c r="AB48" s="248"/>
      <c r="AC48" s="248"/>
      <c r="AD48" s="248"/>
      <c r="AE48" s="248"/>
      <c r="AF48" s="259"/>
      <c r="AG48" s="260" t="str">
        <f>IF(VLOOKUP($AK$1,選択肢!$A$1:$J$32,AG53,FALSE)=0,"-",VLOOKUP($AK$1,選択肢!$A$1:$J$32,AG53,FALSE))</f>
        <v>-</v>
      </c>
      <c r="AH48" s="260"/>
      <c r="AI48" s="260"/>
      <c r="AJ48" s="260"/>
      <c r="AK48" s="260"/>
      <c r="AL48" s="260" t="str">
        <f>IF(VLOOKUP($AK$1,選択肢!$A$1:$J$32,AL53,FALSE)=0,"-",VLOOKUP($AK$1,選択肢!$A$1:$J$32,AL53,FALSE))</f>
        <v>-</v>
      </c>
      <c r="AM48" s="260"/>
      <c r="AN48" s="62"/>
    </row>
    <row r="49" spans="1:40" ht="18" customHeight="1" x14ac:dyDescent="0.4">
      <c r="A49" s="62"/>
      <c r="B49" s="66"/>
      <c r="C49" s="98" t="s">
        <v>164</v>
      </c>
      <c r="D49" s="98" t="s">
        <v>165</v>
      </c>
      <c r="E49" s="97" t="s">
        <v>164</v>
      </c>
      <c r="F49" s="261" t="s">
        <v>165</v>
      </c>
      <c r="G49" s="261"/>
      <c r="H49" s="261"/>
      <c r="I49" s="255" t="s">
        <v>164</v>
      </c>
      <c r="J49" s="256"/>
      <c r="K49" s="257"/>
      <c r="L49" s="255" t="s">
        <v>165</v>
      </c>
      <c r="M49" s="256"/>
      <c r="N49" s="257"/>
      <c r="O49" s="255" t="s">
        <v>164</v>
      </c>
      <c r="P49" s="256"/>
      <c r="Q49" s="257"/>
      <c r="R49" s="255" t="s">
        <v>165</v>
      </c>
      <c r="S49" s="256"/>
      <c r="T49" s="257"/>
      <c r="U49" s="255" t="s">
        <v>164</v>
      </c>
      <c r="V49" s="256"/>
      <c r="W49" s="257"/>
      <c r="X49" s="255" t="s">
        <v>165</v>
      </c>
      <c r="Y49" s="256"/>
      <c r="Z49" s="257"/>
      <c r="AA49" s="255" t="s">
        <v>164</v>
      </c>
      <c r="AB49" s="256"/>
      <c r="AC49" s="257"/>
      <c r="AD49" s="255" t="s">
        <v>165</v>
      </c>
      <c r="AE49" s="256"/>
      <c r="AF49" s="257"/>
      <c r="AG49" s="255" t="s">
        <v>164</v>
      </c>
      <c r="AH49" s="256"/>
      <c r="AI49" s="257"/>
      <c r="AJ49" s="255" t="s">
        <v>165</v>
      </c>
      <c r="AK49" s="257"/>
      <c r="AL49" s="97" t="s">
        <v>27</v>
      </c>
      <c r="AM49" s="97" t="s">
        <v>182</v>
      </c>
      <c r="AN49" s="62"/>
    </row>
    <row r="50" spans="1:40" ht="18" customHeight="1" x14ac:dyDescent="0.4">
      <c r="A50" s="62"/>
      <c r="B50" s="74" t="s">
        <v>166</v>
      </c>
      <c r="C50" s="97">
        <f>COUNTIFS($B$11:$B$30,C$48,$C$11:$C$30,"A",$E$11:$E$30,"*")</f>
        <v>1</v>
      </c>
      <c r="D50" s="97">
        <f>COUNTIFS($B$11:$B$30,C$48,$C$11:$C$30,"B",$E$11:$E$30,"*")</f>
        <v>0</v>
      </c>
      <c r="E50" s="97">
        <f>COUNTIFS($B$11:$B$30,E$48,$C$11:$C$30,"A",$E$11:$E$30,"*")</f>
        <v>0</v>
      </c>
      <c r="F50" s="255">
        <f>COUNTIFS($B$11:$B$30,E$48,$C$11:$C$30,"B",$E$11:$E$30,"*")</f>
        <v>1</v>
      </c>
      <c r="G50" s="256"/>
      <c r="H50" s="257"/>
      <c r="I50" s="255">
        <f>COUNTIFS($B$11:$B$30,I$48,$C$11:$C$30,"A",$E$11:$E$30,"*")</f>
        <v>0</v>
      </c>
      <c r="J50" s="256"/>
      <c r="K50" s="257"/>
      <c r="L50" s="255">
        <f>COUNTIFS($B$11:$B$30,I$48,$C$11:$C$30,"B",$E$11:$E$30,"*")</f>
        <v>0</v>
      </c>
      <c r="M50" s="256"/>
      <c r="N50" s="257"/>
      <c r="O50" s="255">
        <f>COUNTIFS($B$11:$B$30,O$48,$C$11:$C$30,"A",$E$11:$E$30,"*")</f>
        <v>0</v>
      </c>
      <c r="P50" s="256"/>
      <c r="Q50" s="257"/>
      <c r="R50" s="255">
        <f>COUNTIFS($B$11:$B$30,O$48,$C$11:$C$30,"B",$E$11:$E$30,"*")</f>
        <v>0</v>
      </c>
      <c r="S50" s="256"/>
      <c r="T50" s="257"/>
      <c r="U50" s="255">
        <f>COUNTIFS($B$11:$B$30,U$48,$C$11:$C$30,"A",$E$11:$E$30,"*")</f>
        <v>0</v>
      </c>
      <c r="V50" s="256"/>
      <c r="W50" s="257"/>
      <c r="X50" s="255">
        <f>COUNTIFS($B$11:$B$30,U$48,$C$11:$C$30,"B",$E$11:$E$30,"*")</f>
        <v>0</v>
      </c>
      <c r="Y50" s="256"/>
      <c r="Z50" s="257"/>
      <c r="AA50" s="255">
        <f>COUNTIFS($B$11:$B$30,AA$48,$C$11:$C$30,"A",$E$11:$E$30,"*")</f>
        <v>0</v>
      </c>
      <c r="AB50" s="256"/>
      <c r="AC50" s="257"/>
      <c r="AD50" s="255">
        <f>COUNTIFS($B$11:$B$30,AA$48,$C$11:$C$30,"B",$E$11:$E$30,"*")</f>
        <v>0</v>
      </c>
      <c r="AE50" s="256"/>
      <c r="AF50" s="257"/>
      <c r="AG50" s="255">
        <f>COUNTIFS($B$11:$B$30,AG$48,$C$11:$C$30,"A",$E$11:$E$30,"*")</f>
        <v>0</v>
      </c>
      <c r="AH50" s="256"/>
      <c r="AI50" s="257"/>
      <c r="AJ50" s="255">
        <f>COUNTIFS($B$11:$B$30,AG$48,$C$11:$C$30,"B",$E$11:$E$30,"*")</f>
        <v>0</v>
      </c>
      <c r="AK50" s="257"/>
      <c r="AL50" s="97">
        <f>COUNTIFS($B$11:$B$30,AL$48,$C$11:$C$30,"A",$E$11:$E$30,"*")</f>
        <v>0</v>
      </c>
      <c r="AM50" s="97">
        <f>COUNTIFS($B$11:$B$30,AL$48,$C$11:$C$30,"B",$E$11:$E$30,"*")</f>
        <v>0</v>
      </c>
      <c r="AN50" s="62"/>
    </row>
    <row r="51" spans="1:40" ht="18" customHeight="1" x14ac:dyDescent="0.4">
      <c r="A51" s="62"/>
      <c r="B51" s="80" t="s">
        <v>167</v>
      </c>
      <c r="C51" s="97">
        <f>COUNTIFS($B$11:$B$30,C$48,$C$11:$C$30,"C",$E$11:$E$30,"*")</f>
        <v>0</v>
      </c>
      <c r="D51" s="97">
        <f>COUNTIFS($B$11:$B$30,C$48,$C$11:$C$30,"D",$E$11:$E$30,"*")</f>
        <v>0</v>
      </c>
      <c r="E51" s="97">
        <f>COUNTIFS($B$11:$B$30,E$48,$C$11:$C$30,"C",$E$11:$E$30,"*")</f>
        <v>0</v>
      </c>
      <c r="F51" s="255">
        <f>COUNTIFS($B$11:$B$30,E$48,$C$11:$C$30,"D",$E$11:$E$30,"*")</f>
        <v>0</v>
      </c>
      <c r="G51" s="256"/>
      <c r="H51" s="257"/>
      <c r="I51" s="255">
        <f>COUNTIFS($B$11:$B$30,I$48,$C$11:$C$30,"C",$E$11:$E$30,"*")</f>
        <v>1</v>
      </c>
      <c r="J51" s="256"/>
      <c r="K51" s="257"/>
      <c r="L51" s="255">
        <f>COUNTIFS($B$11:$B$30,I$48,$C$11:$C$30,"D",$E$11:$E$30,"*")</f>
        <v>0</v>
      </c>
      <c r="M51" s="256"/>
      <c r="N51" s="257"/>
      <c r="O51" s="255">
        <f>COUNTIFS($B$11:$B$30,O$48,$C$11:$C$30,"C",$E$11:$E$30,"*")</f>
        <v>0</v>
      </c>
      <c r="P51" s="256"/>
      <c r="Q51" s="257"/>
      <c r="R51" s="255">
        <f>COUNTIFS($B$11:$B$30,O$48,$C$11:$C$30,"D",$E$11:$E$30,"*")</f>
        <v>1</v>
      </c>
      <c r="S51" s="256"/>
      <c r="T51" s="257"/>
      <c r="U51" s="255">
        <f>COUNTIFS($B$11:$B$30,U$48,$C$11:$C$30,"C",$E$11:$E$30,"*")</f>
        <v>0</v>
      </c>
      <c r="V51" s="256"/>
      <c r="W51" s="257"/>
      <c r="X51" s="255">
        <f>COUNTIFS($B$11:$B$30,U$48,$C$11:$C$30,"D",$E$11:$E$30,"*")</f>
        <v>0</v>
      </c>
      <c r="Y51" s="256"/>
      <c r="Z51" s="257"/>
      <c r="AA51" s="255">
        <f>COUNTIFS($B$11:$B$30,AA$48,$C$11:$C$30,"C",$E$11:$E$30,"*")</f>
        <v>0</v>
      </c>
      <c r="AB51" s="256"/>
      <c r="AC51" s="257"/>
      <c r="AD51" s="255">
        <f>COUNTIFS($B$11:$B$30,AA$48,$C$11:$C$30,"D",$E$11:$E$30,"*")</f>
        <v>0</v>
      </c>
      <c r="AE51" s="256"/>
      <c r="AF51" s="257"/>
      <c r="AG51" s="255">
        <f>COUNTIFS($B$11:$B$30,AG$48,$C$11:$C$30,"C",$E$11:$E$30,"*")</f>
        <v>0</v>
      </c>
      <c r="AH51" s="256"/>
      <c r="AI51" s="257"/>
      <c r="AJ51" s="255">
        <f>COUNTIFS($B$11:$B$30,AG$48,$C$11:$C$30,"D",$E$11:$E$30,"*")</f>
        <v>0</v>
      </c>
      <c r="AK51" s="257"/>
      <c r="AL51" s="97">
        <f>COUNTIFS($B$11:$B$30,AL$48,$C$11:$C$30,"C",$E$11:$E$30,"*")</f>
        <v>0</v>
      </c>
      <c r="AM51" s="97">
        <f>COUNTIFS($B$11:$B$30,AL$48,$C$11:$C$30,"D",$E$11:$E$30,"*")</f>
        <v>0</v>
      </c>
      <c r="AN51" s="62"/>
    </row>
    <row r="52" spans="1:40" ht="24.95" customHeight="1" x14ac:dyDescent="0.4">
      <c r="A52" s="62"/>
      <c r="B52" s="80" t="s">
        <v>168</v>
      </c>
      <c r="C52" s="247">
        <f>IF($AK$3="４週",SUMIFS($AK$11:$AK$30,$B$11:$B$30,C48)/4/$AH$5,IF($AK$3="歴月",SUMIFS($AK$11:$AK$30,$B$11:$B$30,C48)/$AL$5,"記載する期間を選択してください"))</f>
        <v>0</v>
      </c>
      <c r="D52" s="259"/>
      <c r="E52" s="247">
        <f>IF($AK$3="４週",SUMIFS($AK$11:$AK$30,$B$11:$B$30,E48)/4/$AH$5,IF($AK$3="歴月",SUMIFS($AK$11:$AK$30,$B$11:$B$30,E48)/$AL$5,"記載する期間を選択してください"))</f>
        <v>0</v>
      </c>
      <c r="F52" s="248"/>
      <c r="G52" s="248"/>
      <c r="H52" s="259"/>
      <c r="I52" s="247">
        <f>IF($AK$3="４週",SUMIFS($AK$11:$AK$30,$B$11:$B$30,I48)/4/$AH$5,IF($AK$3="歴月",SUMIFS($AK$11:$AK$30,$B$11:$B$30,I48)/$AL$5,"記載する期間を選択してください"))</f>
        <v>0</v>
      </c>
      <c r="J52" s="248"/>
      <c r="K52" s="248"/>
      <c r="L52" s="248"/>
      <c r="M52" s="248"/>
      <c r="N52" s="259"/>
      <c r="O52" s="247">
        <f>IF($AK$3="４週",SUMIFS($AK$11:$AK$30,$B$11:$B$30,O48)/4/$AH$5,IF($AK$3="歴月",SUMIFS($AK$11:$AK$30,$B$11:$B$30,O48)/$AL$5,"記載する期間を選択してください"))</f>
        <v>0</v>
      </c>
      <c r="P52" s="248"/>
      <c r="Q52" s="248"/>
      <c r="R52" s="248"/>
      <c r="S52" s="248"/>
      <c r="T52" s="259"/>
      <c r="U52" s="247">
        <f>IF($AK$3="４週",SUMIFS($AK$11:$AK$30,$B$11:$B$30,U48)/4/$AH$5,IF($AK$3="歴月",SUMIFS($AK$11:$AK$30,$B$11:$B$30,U48)/$AL$5,"記載する期間を選択してください"))</f>
        <v>0</v>
      </c>
      <c r="V52" s="248"/>
      <c r="W52" s="248"/>
      <c r="X52" s="248"/>
      <c r="Y52" s="248"/>
      <c r="Z52" s="259"/>
      <c r="AA52" s="247">
        <f>IF($AK$3="４週",SUMIFS($AK$11:$AK$30,$B$11:$B$30,AA48)/4/$AH$5,IF($AK$3="歴月",SUMIFS($AK$11:$AK$30,$B$11:$B$30,AA48)/$AL$5,"記載する期間を選択してください"))</f>
        <v>0</v>
      </c>
      <c r="AB52" s="248"/>
      <c r="AC52" s="248"/>
      <c r="AD52" s="248"/>
      <c r="AE52" s="248"/>
      <c r="AF52" s="259"/>
      <c r="AG52" s="247">
        <f>IF($AK$3="４週",SUMIFS($AK$11:$AK$30,$B$11:$B$30,AG48)/4/$AH$5,IF($AK$3="歴月",SUMIFS($AK$11:$AK$30,$B$11:$B$30,AG48)/$AL$5,"記載する期間を選択してください"))</f>
        <v>0</v>
      </c>
      <c r="AH52" s="248"/>
      <c r="AI52" s="248"/>
      <c r="AJ52" s="248"/>
      <c r="AK52" s="259"/>
      <c r="AL52" s="247">
        <f>IF($AK$3="４週",SUMIFS($AK$11:$AK$30,$B$11:$B$30,AL48)/4/$AH$5,IF($AK$3="歴月",SUMIFS($AK$11:$AK$30,$B$11:$B$30,AL48)/$AL$5,"記載する期間を選択してください"))</f>
        <v>0</v>
      </c>
      <c r="AM52" s="259"/>
      <c r="AN52" s="62"/>
    </row>
    <row r="53" spans="1:40" ht="5.0999999999999996" customHeight="1" x14ac:dyDescent="0.4">
      <c r="A53" s="62"/>
      <c r="B53" s="59"/>
      <c r="C53" s="76">
        <v>2</v>
      </c>
      <c r="D53" s="76"/>
      <c r="E53" s="76">
        <v>3</v>
      </c>
      <c r="F53" s="76"/>
      <c r="G53" s="76"/>
      <c r="H53" s="76"/>
      <c r="I53" s="76">
        <v>4</v>
      </c>
      <c r="J53" s="76"/>
      <c r="K53" s="76"/>
      <c r="L53" s="76"/>
      <c r="M53" s="76"/>
      <c r="N53" s="76"/>
      <c r="O53" s="76">
        <v>5</v>
      </c>
      <c r="P53" s="76"/>
      <c r="Q53" s="76"/>
      <c r="R53" s="76"/>
      <c r="S53" s="76"/>
      <c r="T53" s="76"/>
      <c r="U53" s="76">
        <v>6</v>
      </c>
      <c r="V53" s="76"/>
      <c r="W53" s="76"/>
      <c r="X53" s="76"/>
      <c r="Y53" s="76"/>
      <c r="Z53" s="76"/>
      <c r="AA53" s="76">
        <v>7</v>
      </c>
      <c r="AB53" s="76"/>
      <c r="AC53" s="76"/>
      <c r="AD53" s="76"/>
      <c r="AE53" s="76"/>
      <c r="AF53" s="76"/>
      <c r="AG53" s="76">
        <v>8</v>
      </c>
      <c r="AH53" s="76"/>
      <c r="AI53" s="76"/>
      <c r="AJ53" s="76"/>
      <c r="AK53" s="76"/>
      <c r="AL53" s="76">
        <v>9</v>
      </c>
      <c r="AM53" s="96"/>
      <c r="AN53" s="62"/>
    </row>
    <row r="54" spans="1:40" ht="15" customHeight="1" x14ac:dyDescent="0.4">
      <c r="A54" s="60" t="s">
        <v>118</v>
      </c>
      <c r="B54" s="87"/>
      <c r="C54" s="88"/>
      <c r="D54" s="88"/>
      <c r="E54" s="88"/>
      <c r="F54" s="89"/>
      <c r="G54" s="88"/>
      <c r="H54" s="76"/>
      <c r="I54" s="76"/>
      <c r="J54" s="76"/>
      <c r="K54" s="76"/>
      <c r="L54" s="76"/>
      <c r="M54" s="76"/>
      <c r="N54" s="76"/>
      <c r="O54" s="76"/>
      <c r="P54" s="76"/>
      <c r="Q54" s="76"/>
      <c r="R54" s="76">
        <v>6</v>
      </c>
      <c r="S54" s="76"/>
      <c r="T54" s="76"/>
      <c r="U54" s="76"/>
      <c r="V54" s="76"/>
      <c r="W54" s="76"/>
      <c r="X54" s="76">
        <v>7</v>
      </c>
      <c r="Y54" s="76"/>
      <c r="Z54" s="76"/>
      <c r="AA54" s="76"/>
      <c r="AB54" s="76"/>
      <c r="AC54" s="76"/>
      <c r="AD54" s="76">
        <v>8</v>
      </c>
      <c r="AE54" s="76"/>
      <c r="AF54" s="76"/>
      <c r="AG54" s="77"/>
      <c r="AH54" s="77"/>
      <c r="AI54" s="77"/>
      <c r="AJ54" s="77">
        <v>9</v>
      </c>
      <c r="AK54" s="75"/>
      <c r="AL54" s="75"/>
      <c r="AM54" s="62"/>
    </row>
    <row r="55" spans="1:40" s="60" customFormat="1" ht="15" customHeight="1" x14ac:dyDescent="0.4">
      <c r="A55" s="60" t="s">
        <v>119</v>
      </c>
      <c r="B55" s="83"/>
      <c r="C55" s="83"/>
      <c r="D55" s="83"/>
      <c r="E55" s="83"/>
      <c r="F55" s="83"/>
      <c r="G55" s="83"/>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row>
    <row r="56" spans="1:40" s="60" customFormat="1" ht="15" customHeight="1" x14ac:dyDescent="0.4">
      <c r="A56" s="60" t="s">
        <v>120</v>
      </c>
      <c r="B56" s="83"/>
      <c r="C56" s="83"/>
      <c r="D56" s="83"/>
      <c r="E56" s="83"/>
      <c r="F56" s="83"/>
      <c r="G56" s="83"/>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row>
    <row r="57" spans="1:40" s="60" customFormat="1" ht="15" customHeight="1" x14ac:dyDescent="0.4">
      <c r="A57" s="60" t="s">
        <v>121</v>
      </c>
      <c r="B57" s="83"/>
      <c r="C57" s="83"/>
      <c r="D57" s="83"/>
      <c r="E57" s="83"/>
      <c r="F57" s="83"/>
      <c r="G57" s="83"/>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row>
    <row r="58" spans="1:40" s="60" customFormat="1" ht="15" customHeight="1" x14ac:dyDescent="0.4">
      <c r="A58" s="60" t="s">
        <v>122</v>
      </c>
      <c r="B58" s="83"/>
      <c r="C58" s="83"/>
      <c r="D58" s="83"/>
      <c r="E58" s="83"/>
      <c r="F58" s="83"/>
      <c r="G58" s="83"/>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7"/>
      <c r="AM58" s="67"/>
    </row>
    <row r="59" spans="1:40" ht="15" customHeight="1" x14ac:dyDescent="0.4">
      <c r="A59" s="60" t="s">
        <v>123</v>
      </c>
      <c r="B59" s="90"/>
      <c r="C59" s="60"/>
      <c r="D59" s="60"/>
      <c r="E59" s="60"/>
      <c r="F59" s="60"/>
      <c r="G59" s="60"/>
    </row>
    <row r="60" spans="1:40" ht="15" customHeight="1" x14ac:dyDescent="0.4">
      <c r="A60" s="60" t="s">
        <v>124</v>
      </c>
      <c r="B60" s="90"/>
      <c r="C60" s="60"/>
      <c r="D60" s="60"/>
      <c r="E60" s="60"/>
      <c r="F60" s="60"/>
      <c r="G60" s="60"/>
    </row>
    <row r="61" spans="1:40" ht="15" customHeight="1" x14ac:dyDescent="0.4">
      <c r="A61" s="60"/>
      <c r="B61" s="74" t="s">
        <v>125</v>
      </c>
      <c r="C61" s="250" t="s">
        <v>126</v>
      </c>
      <c r="D61" s="250"/>
      <c r="E61" s="250"/>
      <c r="F61" s="60"/>
      <c r="G61" s="60"/>
    </row>
    <row r="62" spans="1:40" ht="15" customHeight="1" x14ac:dyDescent="0.4">
      <c r="A62" s="60"/>
      <c r="B62" s="93" t="s">
        <v>127</v>
      </c>
      <c r="C62" s="258" t="s">
        <v>128</v>
      </c>
      <c r="D62" s="258"/>
      <c r="E62" s="258"/>
      <c r="F62" s="60"/>
      <c r="G62" s="60"/>
    </row>
    <row r="63" spans="1:40" ht="15" customHeight="1" x14ac:dyDescent="0.4">
      <c r="A63" s="60"/>
      <c r="B63" s="93" t="s">
        <v>129</v>
      </c>
      <c r="C63" s="258" t="s">
        <v>130</v>
      </c>
      <c r="D63" s="258"/>
      <c r="E63" s="258"/>
      <c r="F63" s="60"/>
      <c r="G63" s="60"/>
    </row>
    <row r="64" spans="1:40" ht="15" customHeight="1" x14ac:dyDescent="0.4">
      <c r="A64" s="60"/>
      <c r="B64" s="93" t="s">
        <v>131</v>
      </c>
      <c r="C64" s="258" t="s">
        <v>132</v>
      </c>
      <c r="D64" s="258"/>
      <c r="E64" s="258"/>
      <c r="F64" s="60"/>
      <c r="G64" s="60"/>
    </row>
    <row r="65" spans="1:7" ht="15" customHeight="1" x14ac:dyDescent="0.4">
      <c r="A65" s="60"/>
      <c r="B65" s="93" t="s">
        <v>133</v>
      </c>
      <c r="C65" s="258" t="s">
        <v>134</v>
      </c>
      <c r="D65" s="258"/>
      <c r="E65" s="258"/>
      <c r="F65" s="60"/>
      <c r="G65" s="60"/>
    </row>
    <row r="66" spans="1:7" ht="15" customHeight="1" x14ac:dyDescent="0.4">
      <c r="A66" s="60"/>
      <c r="B66" s="60" t="s">
        <v>135</v>
      </c>
      <c r="C66" s="60"/>
      <c r="D66" s="60"/>
      <c r="E66" s="60"/>
      <c r="F66" s="60"/>
      <c r="G66" s="60"/>
    </row>
    <row r="67" spans="1:7" ht="15" customHeight="1" x14ac:dyDescent="0.4">
      <c r="A67" s="60"/>
      <c r="B67" s="60" t="s">
        <v>136</v>
      </c>
      <c r="C67" s="60"/>
      <c r="D67" s="60"/>
      <c r="E67" s="60"/>
      <c r="F67" s="60"/>
      <c r="G67" s="60"/>
    </row>
    <row r="68" spans="1:7" ht="15" customHeight="1" x14ac:dyDescent="0.4">
      <c r="A68" s="60"/>
      <c r="B68" s="60" t="s">
        <v>137</v>
      </c>
      <c r="C68" s="60"/>
      <c r="D68" s="60"/>
      <c r="E68" s="60"/>
      <c r="F68" s="60"/>
      <c r="G68" s="60"/>
    </row>
    <row r="69" spans="1:7" ht="15" customHeight="1" x14ac:dyDescent="0.4">
      <c r="A69" s="60" t="s">
        <v>138</v>
      </c>
      <c r="B69" s="90"/>
      <c r="C69" s="60"/>
      <c r="D69" s="60"/>
      <c r="E69" s="60"/>
      <c r="F69" s="60"/>
      <c r="G69" s="60"/>
    </row>
    <row r="70" spans="1:7" ht="15" customHeight="1" x14ac:dyDescent="0.4">
      <c r="A70" s="60" t="s">
        <v>203</v>
      </c>
      <c r="B70" s="90"/>
      <c r="C70" s="60"/>
      <c r="D70" s="60"/>
      <c r="E70" s="60"/>
      <c r="F70" s="60"/>
      <c r="G70" s="60"/>
    </row>
    <row r="71" spans="1:7" ht="15" customHeight="1" x14ac:dyDescent="0.4">
      <c r="A71" s="60" t="s">
        <v>140</v>
      </c>
      <c r="B71" s="90"/>
      <c r="C71" s="60"/>
      <c r="D71" s="60"/>
      <c r="E71" s="60"/>
      <c r="F71" s="60"/>
      <c r="G71" s="60"/>
    </row>
    <row r="72" spans="1:7" ht="15" customHeight="1" x14ac:dyDescent="0.4">
      <c r="A72" s="60" t="s">
        <v>141</v>
      </c>
      <c r="B72" s="90"/>
      <c r="C72" s="60"/>
      <c r="D72" s="60"/>
      <c r="E72" s="60"/>
      <c r="F72" s="60"/>
      <c r="G72" s="60"/>
    </row>
    <row r="73" spans="1:7" ht="15" customHeight="1" x14ac:dyDescent="0.4">
      <c r="A73" s="60" t="s">
        <v>142</v>
      </c>
      <c r="B73" s="90"/>
      <c r="C73" s="60"/>
      <c r="D73" s="60"/>
      <c r="E73" s="60"/>
      <c r="F73" s="60"/>
      <c r="G73" s="60"/>
    </row>
    <row r="74" spans="1:7" ht="15" customHeight="1" x14ac:dyDescent="0.4">
      <c r="A74" s="60" t="s">
        <v>143</v>
      </c>
      <c r="B74" s="90"/>
      <c r="C74" s="60"/>
      <c r="D74" s="60"/>
      <c r="E74" s="60"/>
      <c r="F74" s="60"/>
      <c r="G74" s="60"/>
    </row>
    <row r="75" spans="1:7" ht="15" customHeight="1" x14ac:dyDescent="0.4">
      <c r="A75" s="60"/>
      <c r="B75" s="60" t="s">
        <v>144</v>
      </c>
      <c r="C75" s="60"/>
      <c r="D75" s="60"/>
      <c r="E75" s="60"/>
      <c r="F75" s="60"/>
      <c r="G75" s="60"/>
    </row>
    <row r="76" spans="1:7" ht="15" customHeight="1" x14ac:dyDescent="0.4">
      <c r="A76" s="60"/>
      <c r="B76" s="60" t="s">
        <v>145</v>
      </c>
      <c r="C76" s="60"/>
      <c r="D76" s="60"/>
      <c r="E76" s="60"/>
      <c r="F76" s="60"/>
      <c r="G76" s="60"/>
    </row>
    <row r="77" spans="1:7" ht="15" customHeight="1" x14ac:dyDescent="0.4">
      <c r="A77" s="60" t="s">
        <v>146</v>
      </c>
      <c r="B77" s="90"/>
      <c r="C77" s="60"/>
      <c r="D77" s="60"/>
      <c r="E77" s="60"/>
      <c r="F77" s="60"/>
      <c r="G77" s="60"/>
    </row>
    <row r="78" spans="1:7" ht="15" customHeight="1" x14ac:dyDescent="0.4">
      <c r="A78" s="60" t="s">
        <v>147</v>
      </c>
      <c r="B78" s="90"/>
      <c r="C78" s="60"/>
      <c r="D78" s="60"/>
      <c r="E78" s="60"/>
      <c r="F78" s="60"/>
      <c r="G78" s="60"/>
    </row>
    <row r="79" spans="1:7" ht="15" customHeight="1" x14ac:dyDescent="0.4">
      <c r="A79" s="60" t="s">
        <v>148</v>
      </c>
      <c r="B79" s="90"/>
      <c r="C79" s="60"/>
      <c r="D79" s="60"/>
      <c r="E79" s="60"/>
      <c r="F79" s="60"/>
      <c r="G79" s="60"/>
    </row>
    <row r="80" spans="1:7" ht="15" customHeight="1" x14ac:dyDescent="0.4">
      <c r="A80" s="60" t="s">
        <v>149</v>
      </c>
      <c r="B80" s="90"/>
      <c r="C80" s="60"/>
      <c r="D80" s="60"/>
      <c r="E80" s="60"/>
      <c r="F80" s="60"/>
      <c r="G80" s="60"/>
    </row>
    <row r="81" spans="1:7" ht="15" customHeight="1" x14ac:dyDescent="0.4">
      <c r="A81" s="60" t="s">
        <v>150</v>
      </c>
      <c r="B81" s="90"/>
      <c r="C81" s="60"/>
      <c r="D81" s="60"/>
      <c r="E81" s="60"/>
      <c r="F81" s="60"/>
      <c r="G81" s="60"/>
    </row>
    <row r="82" spans="1:7" ht="15" customHeight="1" x14ac:dyDescent="0.4">
      <c r="A82" s="60" t="s">
        <v>151</v>
      </c>
      <c r="B82" s="90"/>
      <c r="C82" s="60"/>
      <c r="D82" s="60"/>
      <c r="E82" s="60"/>
      <c r="F82" s="60"/>
      <c r="G82" s="60"/>
    </row>
    <row r="83" spans="1:7" ht="15" customHeight="1" x14ac:dyDescent="0.4">
      <c r="A83" s="60" t="s">
        <v>152</v>
      </c>
      <c r="B83" s="90"/>
      <c r="C83" s="60"/>
      <c r="D83" s="60"/>
      <c r="E83" s="60"/>
      <c r="F83" s="60"/>
      <c r="G83" s="60"/>
    </row>
    <row r="84" spans="1:7" ht="15" customHeight="1" x14ac:dyDescent="0.4">
      <c r="A84" s="60" t="s">
        <v>153</v>
      </c>
      <c r="B84" s="90"/>
      <c r="C84" s="60"/>
      <c r="D84" s="60"/>
      <c r="E84" s="60"/>
      <c r="F84" s="60"/>
      <c r="G84" s="60"/>
    </row>
  </sheetData>
  <mergeCells count="167">
    <mergeCell ref="AK1:AN1"/>
    <mergeCell ref="M2:P2"/>
    <mergeCell ref="Q2:R2"/>
    <mergeCell ref="S2:T2"/>
    <mergeCell ref="U2:V2"/>
    <mergeCell ref="AK2:AN2"/>
    <mergeCell ref="AK3:AN3"/>
    <mergeCell ref="AK4:AN4"/>
    <mergeCell ref="AH5:AJ5"/>
    <mergeCell ref="A7:A10"/>
    <mergeCell ref="C7:C10"/>
    <mergeCell ref="D7:D10"/>
    <mergeCell ref="E7:E10"/>
    <mergeCell ref="F7:AJ7"/>
    <mergeCell ref="AK7:AK10"/>
    <mergeCell ref="AM26:AN26"/>
    <mergeCell ref="AM27:AN27"/>
    <mergeCell ref="B7:B8"/>
    <mergeCell ref="B9:B10"/>
    <mergeCell ref="AM28:AN28"/>
    <mergeCell ref="AL7:AL10"/>
    <mergeCell ref="AM7:AN10"/>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A41:AC41"/>
    <mergeCell ref="AD41:AF41"/>
    <mergeCell ref="AG41:AI41"/>
    <mergeCell ref="AJ41:AK41"/>
    <mergeCell ref="AD38:AF38"/>
    <mergeCell ref="U37:W37"/>
    <mergeCell ref="X37:Z37"/>
    <mergeCell ref="AA37:AC37"/>
    <mergeCell ref="AD37:AF37"/>
    <mergeCell ref="AG37:AI37"/>
    <mergeCell ref="AG38:AI38"/>
    <mergeCell ref="AJ38:AK38"/>
    <mergeCell ref="X38:Z38"/>
    <mergeCell ref="AA38:AC38"/>
    <mergeCell ref="AJ39:AK39"/>
    <mergeCell ref="AA39:AC39"/>
    <mergeCell ref="AD39:AF39"/>
    <mergeCell ref="AG39:AI39"/>
    <mergeCell ref="AJ37:AK37"/>
    <mergeCell ref="U38:W38"/>
    <mergeCell ref="X39:Z39"/>
    <mergeCell ref="F38:H38"/>
    <mergeCell ref="I38:K38"/>
    <mergeCell ref="L38:N38"/>
    <mergeCell ref="O38:Q38"/>
    <mergeCell ref="R38:T38"/>
    <mergeCell ref="A38:C38"/>
    <mergeCell ref="AM29:AN29"/>
    <mergeCell ref="AM30:AN30"/>
    <mergeCell ref="A31:E31"/>
    <mergeCell ref="AM31:AN32"/>
    <mergeCell ref="A32:E32"/>
    <mergeCell ref="A37:C37"/>
    <mergeCell ref="F37:H37"/>
    <mergeCell ref="I37:K37"/>
    <mergeCell ref="L37:N37"/>
    <mergeCell ref="O37:Q37"/>
    <mergeCell ref="R37:T37"/>
    <mergeCell ref="A41:C41"/>
    <mergeCell ref="F41:H41"/>
    <mergeCell ref="I41:K41"/>
    <mergeCell ref="L41:N41"/>
    <mergeCell ref="O41:Q41"/>
    <mergeCell ref="R41:T41"/>
    <mergeCell ref="F40:H40"/>
    <mergeCell ref="I40:K40"/>
    <mergeCell ref="U41:W41"/>
    <mergeCell ref="R39:T39"/>
    <mergeCell ref="U39:W39"/>
    <mergeCell ref="L40:N40"/>
    <mergeCell ref="O40:Q40"/>
    <mergeCell ref="R40:T40"/>
    <mergeCell ref="U40:W40"/>
    <mergeCell ref="F39:H39"/>
    <mergeCell ref="I39:K39"/>
    <mergeCell ref="L39:N39"/>
    <mergeCell ref="O39:Q39"/>
    <mergeCell ref="AL48:AM48"/>
    <mergeCell ref="X49:Z49"/>
    <mergeCell ref="AA49:AC49"/>
    <mergeCell ref="AJ49:AK49"/>
    <mergeCell ref="AG49:AI49"/>
    <mergeCell ref="AA48:AF48"/>
    <mergeCell ref="C48:D48"/>
    <mergeCell ref="E48:H48"/>
    <mergeCell ref="I48:N48"/>
    <mergeCell ref="O48:T48"/>
    <mergeCell ref="U48:Z48"/>
    <mergeCell ref="C64:E64"/>
    <mergeCell ref="C65:E65"/>
    <mergeCell ref="A39:C39"/>
    <mergeCell ref="A40:C40"/>
    <mergeCell ref="F49:H49"/>
    <mergeCell ref="I49:K49"/>
    <mergeCell ref="L49:N49"/>
    <mergeCell ref="O49:Q49"/>
    <mergeCell ref="R49:T49"/>
    <mergeCell ref="A44:B44"/>
    <mergeCell ref="C44:D44"/>
    <mergeCell ref="E44:H44"/>
    <mergeCell ref="A45:B45"/>
    <mergeCell ref="C45:D45"/>
    <mergeCell ref="E45:H45"/>
    <mergeCell ref="C52:D52"/>
    <mergeCell ref="E52:H52"/>
    <mergeCell ref="I52:N52"/>
    <mergeCell ref="O52:T52"/>
    <mergeCell ref="F50:H50"/>
    <mergeCell ref="I50:K50"/>
    <mergeCell ref="L50:N50"/>
    <mergeCell ref="O50:Q50"/>
    <mergeCell ref="R50:T50"/>
    <mergeCell ref="C61:E61"/>
    <mergeCell ref="C62:E62"/>
    <mergeCell ref="C63:E63"/>
    <mergeCell ref="F51:H51"/>
    <mergeCell ref="I51:K51"/>
    <mergeCell ref="L51:N51"/>
    <mergeCell ref="O51:Q51"/>
    <mergeCell ref="R51:T51"/>
    <mergeCell ref="U51:W51"/>
    <mergeCell ref="AG52:AK52"/>
    <mergeCell ref="AL52:AM52"/>
    <mergeCell ref="X40:Z40"/>
    <mergeCell ref="AA40:AC40"/>
    <mergeCell ref="AD40:AF40"/>
    <mergeCell ref="AG40:AI40"/>
    <mergeCell ref="AD51:AF51"/>
    <mergeCell ref="AG51:AI51"/>
    <mergeCell ref="AJ51:AK51"/>
    <mergeCell ref="AD50:AF50"/>
    <mergeCell ref="AA50:AC50"/>
    <mergeCell ref="X51:Z51"/>
    <mergeCell ref="AA51:AC51"/>
    <mergeCell ref="AG50:AI50"/>
    <mergeCell ref="AJ50:AK50"/>
    <mergeCell ref="AD49:AF49"/>
    <mergeCell ref="X41:Z41"/>
    <mergeCell ref="AJ40:AK40"/>
    <mergeCell ref="U52:Z52"/>
    <mergeCell ref="AA52:AF52"/>
    <mergeCell ref="U49:W49"/>
    <mergeCell ref="U50:W50"/>
    <mergeCell ref="X50:Z50"/>
    <mergeCell ref="AG48:AK48"/>
  </mergeCells>
  <phoneticPr fontId="3"/>
  <dataValidations count="7">
    <dataValidation type="whole" operator="greaterThanOrEqual" allowBlank="1" showInputMessage="1" showErrorMessage="1" sqref="D38:F41 L38:L41 I38:I41 O38:O41 AG38:AG41 AD38:AD41 AA38:AA41 X38:X41 U38:U41 R38:R41" xr:uid="{00000000-0002-0000-0900-000000000000}">
      <formula1>0</formula1>
    </dataValidation>
    <dataValidation operator="greaterThanOrEqual" allowBlank="1" showInputMessage="1" showErrorMessage="1" sqref="I46 I42 AJ38:AJ41 L42 L46 AL38:AL40" xr:uid="{00000000-0002-0000-0900-000001000000}"/>
    <dataValidation type="list" allowBlank="1" showInputMessage="1" showErrorMessage="1" sqref="C11:C30" xr:uid="{00000000-0002-0000-0900-000002000000}">
      <formula1>"A,B,C,D"</formula1>
    </dataValidation>
    <dataValidation type="list" allowBlank="1" showInputMessage="1" showErrorMessage="1" sqref="AK4:AN4" xr:uid="{00000000-0002-0000-0900-000003000000}">
      <formula1>"予定,実績"</formula1>
    </dataValidation>
    <dataValidation type="list" allowBlank="1" showInputMessage="1" showErrorMessage="1" sqref="AK3:AN3" xr:uid="{00000000-0002-0000-0900-000004000000}">
      <formula1>"４週,歴月"</formula1>
    </dataValidation>
    <dataValidation type="list" allowBlank="1" showInputMessage="1" sqref="B13:B30" xr:uid="{00000000-0002-0000-0900-000005000000}">
      <formula1>INDIRECT($AK$1)</formula1>
    </dataValidation>
    <dataValidation allowBlank="1" showInputMessage="1" sqref="B11:B12" xr:uid="{8B28E299-7E69-4751-A9A5-A7340398AB74}"/>
  </dataValidations>
  <printOptions horizontalCentered="1" verticalCentered="1"/>
  <pageMargins left="0.19685039370078741" right="0.19685039370078741" top="0.39370078740157483" bottom="0.19685039370078741" header="0.19685039370078741" footer="0.39370078740157483"/>
  <pageSetup paperSize="9" scale="88" fitToHeight="0" orientation="landscape" r:id="rId1"/>
  <headerFooter alignWithMargins="0">
    <oddHeader>&amp;L&amp;"ＭＳ ゴシック,標準"&amp;10（参考様式）</oddHeader>
  </headerFooter>
  <rowBreaks count="2" manualBreakCount="2">
    <brk id="35" max="39" man="1"/>
    <brk id="53"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2F895-15EE-49BD-9168-9C693E00B551}">
  <sheetPr>
    <pageSetUpPr fitToPage="1"/>
  </sheetPr>
  <dimension ref="A1:AQ82"/>
  <sheetViews>
    <sheetView showGridLines="0" view="pageBreakPreview" zoomScaleNormal="100" zoomScaleSheetLayoutView="100" workbookViewId="0">
      <selection activeCell="M2" sqref="M2:P2"/>
    </sheetView>
  </sheetViews>
  <sheetFormatPr defaultColWidth="8.25" defaultRowHeight="21" customHeight="1" x14ac:dyDescent="0.4"/>
  <cols>
    <col min="1" max="1" width="2.625" style="59" customWidth="1"/>
    <col min="2" max="2" width="14.2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42" width="8.25" style="59"/>
    <col min="43" max="44" width="49.5" style="59" customWidth="1"/>
    <col min="45" max="45" width="38.375" style="59" customWidth="1"/>
    <col min="46" max="16384" width="8.25" style="59"/>
  </cols>
  <sheetData>
    <row r="1" spans="1:40" ht="20.100000000000001" customHeight="1" x14ac:dyDescent="0.4">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284" t="s">
        <v>204</v>
      </c>
      <c r="AL1" s="284"/>
      <c r="AM1" s="284"/>
      <c r="AN1" s="284"/>
    </row>
    <row r="2" spans="1:40" ht="18" customHeight="1" x14ac:dyDescent="0.4">
      <c r="A2" s="62"/>
      <c r="B2" s="63"/>
      <c r="C2" s="63"/>
      <c r="D2" s="63"/>
      <c r="E2" s="63"/>
      <c r="F2" s="63"/>
      <c r="G2" s="63"/>
      <c r="H2" s="63"/>
      <c r="I2" s="63"/>
      <c r="J2" s="63"/>
      <c r="K2" s="63"/>
      <c r="L2" s="63"/>
      <c r="M2" s="285">
        <v>2024</v>
      </c>
      <c r="N2" s="285"/>
      <c r="O2" s="285"/>
      <c r="P2" s="285"/>
      <c r="Q2" s="286" t="s">
        <v>94</v>
      </c>
      <c r="R2" s="286"/>
      <c r="S2" s="285">
        <v>5</v>
      </c>
      <c r="T2" s="285"/>
      <c r="U2" s="286" t="s">
        <v>95</v>
      </c>
      <c r="V2" s="286"/>
      <c r="W2" s="63"/>
      <c r="X2" s="63"/>
      <c r="Y2" s="63"/>
      <c r="Z2" s="62"/>
      <c r="AA2" s="62"/>
      <c r="AC2" s="79"/>
      <c r="AD2" s="63"/>
      <c r="AE2" s="63"/>
      <c r="AF2" s="63"/>
      <c r="AG2" s="63"/>
      <c r="AH2" s="63"/>
      <c r="AI2" s="79" t="s">
        <v>96</v>
      </c>
      <c r="AJ2" s="79"/>
      <c r="AK2" s="287"/>
      <c r="AL2" s="287"/>
      <c r="AM2" s="287"/>
      <c r="AN2" s="287"/>
    </row>
    <row r="3" spans="1:40" ht="18" customHeight="1" x14ac:dyDescent="0.4">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272" t="s">
        <v>154</v>
      </c>
      <c r="AL3" s="272"/>
      <c r="AM3" s="272"/>
      <c r="AN3" s="272"/>
    </row>
    <row r="4" spans="1:40" ht="18" customHeight="1" x14ac:dyDescent="0.4">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272"/>
      <c r="AL4" s="272"/>
      <c r="AM4" s="272"/>
      <c r="AN4" s="272"/>
    </row>
    <row r="5" spans="1:40" ht="18" customHeight="1" x14ac:dyDescent="0.4">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99</v>
      </c>
      <c r="AH5" s="273">
        <v>40</v>
      </c>
      <c r="AI5" s="273"/>
      <c r="AJ5" s="273"/>
      <c r="AK5" s="85" t="s">
        <v>100</v>
      </c>
      <c r="AL5" s="95">
        <v>160</v>
      </c>
      <c r="AM5" s="85" t="s">
        <v>101</v>
      </c>
      <c r="AN5" s="62"/>
    </row>
    <row r="6" spans="1:40" ht="9.9499999999999993" customHeight="1" x14ac:dyDescent="0.4">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0" ht="15" customHeight="1" x14ac:dyDescent="0.4">
      <c r="A7" s="270" t="s">
        <v>102</v>
      </c>
      <c r="B7" s="280" t="s">
        <v>103</v>
      </c>
      <c r="C7" s="274" t="s">
        <v>104</v>
      </c>
      <c r="D7" s="250" t="s">
        <v>105</v>
      </c>
      <c r="E7" s="268" t="s">
        <v>106</v>
      </c>
      <c r="F7" s="277" t="s">
        <v>107</v>
      </c>
      <c r="G7" s="277"/>
      <c r="H7" s="277"/>
      <c r="I7" s="277"/>
      <c r="J7" s="277"/>
      <c r="K7" s="277"/>
      <c r="L7" s="277"/>
      <c r="M7" s="277"/>
      <c r="N7" s="277"/>
      <c r="O7" s="277"/>
      <c r="P7" s="277"/>
      <c r="Q7" s="277"/>
      <c r="R7" s="277"/>
      <c r="S7" s="277"/>
      <c r="T7" s="277"/>
      <c r="U7" s="277"/>
      <c r="V7" s="277"/>
      <c r="W7" s="277"/>
      <c r="X7" s="277"/>
      <c r="Y7" s="277"/>
      <c r="Z7" s="277"/>
      <c r="AA7" s="277"/>
      <c r="AB7" s="277"/>
      <c r="AC7" s="277"/>
      <c r="AD7" s="277"/>
      <c r="AE7" s="277"/>
      <c r="AF7" s="277"/>
      <c r="AG7" s="277"/>
      <c r="AH7" s="277"/>
      <c r="AI7" s="277"/>
      <c r="AJ7" s="277"/>
      <c r="AK7" s="278" t="s">
        <v>108</v>
      </c>
      <c r="AL7" s="251" t="s">
        <v>109</v>
      </c>
      <c r="AM7" s="279" t="s">
        <v>110</v>
      </c>
      <c r="AN7" s="279"/>
    </row>
    <row r="8" spans="1:40" ht="15" customHeight="1" x14ac:dyDescent="0.4">
      <c r="A8" s="270"/>
      <c r="B8" s="281"/>
      <c r="C8" s="275"/>
      <c r="D8" s="250"/>
      <c r="E8" s="268"/>
      <c r="F8" s="250" t="s">
        <v>111</v>
      </c>
      <c r="G8" s="250"/>
      <c r="H8" s="250"/>
      <c r="I8" s="250"/>
      <c r="J8" s="250"/>
      <c r="K8" s="250"/>
      <c r="L8" s="250"/>
      <c r="M8" s="250" t="s">
        <v>112</v>
      </c>
      <c r="N8" s="250"/>
      <c r="O8" s="250"/>
      <c r="P8" s="250"/>
      <c r="Q8" s="250"/>
      <c r="R8" s="250"/>
      <c r="S8" s="250"/>
      <c r="T8" s="250" t="s">
        <v>113</v>
      </c>
      <c r="U8" s="250"/>
      <c r="V8" s="250"/>
      <c r="W8" s="250"/>
      <c r="X8" s="250"/>
      <c r="Y8" s="250"/>
      <c r="Z8" s="250"/>
      <c r="AA8" s="250" t="s">
        <v>114</v>
      </c>
      <c r="AB8" s="250"/>
      <c r="AC8" s="250"/>
      <c r="AD8" s="250"/>
      <c r="AE8" s="250"/>
      <c r="AF8" s="250"/>
      <c r="AG8" s="250"/>
      <c r="AH8" s="250" t="s">
        <v>115</v>
      </c>
      <c r="AI8" s="250"/>
      <c r="AJ8" s="250"/>
      <c r="AK8" s="278"/>
      <c r="AL8" s="251"/>
      <c r="AM8" s="279"/>
      <c r="AN8" s="279"/>
    </row>
    <row r="9" spans="1:40" ht="15" customHeight="1" x14ac:dyDescent="0.4">
      <c r="A9" s="270"/>
      <c r="B9" s="282" t="s">
        <v>155</v>
      </c>
      <c r="C9" s="275"/>
      <c r="D9" s="250"/>
      <c r="E9" s="268"/>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78"/>
      <c r="AL9" s="251"/>
      <c r="AM9" s="279"/>
      <c r="AN9" s="279"/>
    </row>
    <row r="10" spans="1:40" ht="15" customHeight="1" x14ac:dyDescent="0.4">
      <c r="A10" s="270"/>
      <c r="B10" s="283"/>
      <c r="C10" s="276"/>
      <c r="D10" s="250"/>
      <c r="E10" s="268"/>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78"/>
      <c r="AL10" s="251"/>
      <c r="AM10" s="279"/>
      <c r="AN10" s="279"/>
    </row>
    <row r="11" spans="1:40" ht="18" customHeight="1" x14ac:dyDescent="0.4">
      <c r="A11" s="73">
        <v>1</v>
      </c>
      <c r="B11" s="99" t="s">
        <v>156</v>
      </c>
      <c r="C11" s="81" t="s">
        <v>127</v>
      </c>
      <c r="D11" s="100"/>
      <c r="E11" s="101" t="s">
        <v>127</v>
      </c>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9">
        <f>+SUM(F11:AJ11)</f>
        <v>0</v>
      </c>
      <c r="AL11" s="70">
        <f>IF($AK$3="４週",AK11/4,AK11/(DAY(EOMONTH($F$9,0))/7))</f>
        <v>0</v>
      </c>
      <c r="AM11" s="265"/>
      <c r="AN11" s="265"/>
    </row>
    <row r="12" spans="1:40" ht="18" customHeight="1" x14ac:dyDescent="0.4">
      <c r="A12" s="73">
        <v>2</v>
      </c>
      <c r="B12" s="99" t="s">
        <v>205</v>
      </c>
      <c r="C12" s="81" t="s">
        <v>129</v>
      </c>
      <c r="D12" s="100"/>
      <c r="E12" s="101" t="s">
        <v>129</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 t="shared" ref="AK12:AK31" si="0">+SUM(F12:AJ12)</f>
        <v>0</v>
      </c>
      <c r="AL12" s="70">
        <f t="shared" ref="AL12:AL30" si="1">IF($AK$3="４週",AK12/4,AK12/(DAY(EOMONTH($F$9,0))/7))</f>
        <v>0</v>
      </c>
      <c r="AM12" s="265"/>
      <c r="AN12" s="265"/>
    </row>
    <row r="13" spans="1:40" ht="18" customHeight="1" x14ac:dyDescent="0.4">
      <c r="A13" s="73">
        <v>3</v>
      </c>
      <c r="B13" s="99" t="s">
        <v>205</v>
      </c>
      <c r="C13" s="81" t="s">
        <v>131</v>
      </c>
      <c r="D13" s="100"/>
      <c r="E13" s="101" t="s">
        <v>131</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si="0"/>
        <v>0</v>
      </c>
      <c r="AL13" s="70">
        <f t="shared" si="1"/>
        <v>0</v>
      </c>
      <c r="AM13" s="265"/>
      <c r="AN13" s="265"/>
    </row>
    <row r="14" spans="1:40" ht="18" customHeight="1" x14ac:dyDescent="0.4">
      <c r="A14" s="73">
        <v>4</v>
      </c>
      <c r="B14" s="99" t="s">
        <v>205</v>
      </c>
      <c r="C14" s="81" t="s">
        <v>133</v>
      </c>
      <c r="D14" s="100"/>
      <c r="E14" s="101" t="s">
        <v>133</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0"/>
        <v>0</v>
      </c>
      <c r="AL14" s="70">
        <f t="shared" si="1"/>
        <v>0</v>
      </c>
      <c r="AM14" s="265"/>
      <c r="AN14" s="265"/>
    </row>
    <row r="15" spans="1:40" ht="18" customHeight="1" x14ac:dyDescent="0.4">
      <c r="A15" s="73">
        <v>5</v>
      </c>
      <c r="B15" s="99"/>
      <c r="C15" s="81"/>
      <c r="D15" s="100"/>
      <c r="E15" s="101"/>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0"/>
        <v>0</v>
      </c>
      <c r="AL15" s="70">
        <f t="shared" si="1"/>
        <v>0</v>
      </c>
      <c r="AM15" s="265"/>
      <c r="AN15" s="265"/>
    </row>
    <row r="16" spans="1:40" ht="18" customHeight="1" x14ac:dyDescent="0.4">
      <c r="A16" s="73">
        <v>6</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0"/>
        <v>0</v>
      </c>
      <c r="AL16" s="70">
        <f t="shared" si="1"/>
        <v>0</v>
      </c>
      <c r="AM16" s="265"/>
      <c r="AN16" s="265"/>
    </row>
    <row r="17" spans="1:40" ht="18" customHeight="1" x14ac:dyDescent="0.4">
      <c r="A17" s="73">
        <v>7</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0"/>
        <v>0</v>
      </c>
      <c r="AL17" s="70">
        <f t="shared" si="1"/>
        <v>0</v>
      </c>
      <c r="AM17" s="265"/>
      <c r="AN17" s="265"/>
    </row>
    <row r="18" spans="1:40" ht="18" customHeight="1" x14ac:dyDescent="0.4">
      <c r="A18" s="73">
        <v>8</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0"/>
        <v>0</v>
      </c>
      <c r="AL18" s="70">
        <f t="shared" si="1"/>
        <v>0</v>
      </c>
      <c r="AM18" s="265"/>
      <c r="AN18" s="265"/>
    </row>
    <row r="19" spans="1:40" ht="18" customHeight="1" x14ac:dyDescent="0.4">
      <c r="A19" s="73">
        <v>9</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0"/>
        <v>0</v>
      </c>
      <c r="AL19" s="70">
        <f t="shared" si="1"/>
        <v>0</v>
      </c>
      <c r="AM19" s="265"/>
      <c r="AN19" s="265"/>
    </row>
    <row r="20" spans="1:40" ht="18" customHeight="1" x14ac:dyDescent="0.4">
      <c r="A20" s="73">
        <v>10</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0"/>
        <v>0</v>
      </c>
      <c r="AL20" s="70">
        <f t="shared" si="1"/>
        <v>0</v>
      </c>
      <c r="AM20" s="265"/>
      <c r="AN20" s="265"/>
    </row>
    <row r="21" spans="1:40" ht="18" customHeight="1" x14ac:dyDescent="0.4">
      <c r="A21" s="73">
        <v>11</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0"/>
        <v>0</v>
      </c>
      <c r="AL21" s="70">
        <f t="shared" si="1"/>
        <v>0</v>
      </c>
      <c r="AM21" s="265"/>
      <c r="AN21" s="265"/>
    </row>
    <row r="22" spans="1:40" ht="18" customHeight="1" x14ac:dyDescent="0.4">
      <c r="A22" s="73">
        <v>12</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0"/>
        <v>0</v>
      </c>
      <c r="AL22" s="70">
        <f t="shared" si="1"/>
        <v>0</v>
      </c>
      <c r="AM22" s="265"/>
      <c r="AN22" s="265"/>
    </row>
    <row r="23" spans="1:40" ht="18" customHeight="1" x14ac:dyDescent="0.4">
      <c r="A23" s="73">
        <v>13</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0"/>
        <v>0</v>
      </c>
      <c r="AL23" s="70">
        <f t="shared" si="1"/>
        <v>0</v>
      </c>
      <c r="AM23" s="265"/>
      <c r="AN23" s="265"/>
    </row>
    <row r="24" spans="1:40" ht="18" customHeight="1" x14ac:dyDescent="0.4">
      <c r="A24" s="73">
        <v>14</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0"/>
        <v>0</v>
      </c>
      <c r="AL24" s="70">
        <f t="shared" si="1"/>
        <v>0</v>
      </c>
      <c r="AM24" s="265"/>
      <c r="AN24" s="265"/>
    </row>
    <row r="25" spans="1:40" ht="18" customHeight="1" x14ac:dyDescent="0.4">
      <c r="A25" s="73">
        <v>15</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0"/>
        <v>0</v>
      </c>
      <c r="AL25" s="70">
        <f t="shared" si="1"/>
        <v>0</v>
      </c>
      <c r="AM25" s="265"/>
      <c r="AN25" s="265"/>
    </row>
    <row r="26" spans="1:40" ht="18" customHeight="1" x14ac:dyDescent="0.4">
      <c r="A26" s="73">
        <v>16</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0"/>
        <v>0</v>
      </c>
      <c r="AL26" s="70">
        <f t="shared" si="1"/>
        <v>0</v>
      </c>
      <c r="AM26" s="265"/>
      <c r="AN26" s="265"/>
    </row>
    <row r="27" spans="1:40" ht="18" customHeight="1" x14ac:dyDescent="0.4">
      <c r="A27" s="73">
        <v>17</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0"/>
        <v>0</v>
      </c>
      <c r="AL27" s="70">
        <f t="shared" si="1"/>
        <v>0</v>
      </c>
      <c r="AM27" s="265"/>
      <c r="AN27" s="265"/>
    </row>
    <row r="28" spans="1:40" ht="18" customHeight="1" x14ac:dyDescent="0.4">
      <c r="A28" s="73">
        <v>18</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0"/>
        <v>0</v>
      </c>
      <c r="AL28" s="70">
        <f t="shared" si="1"/>
        <v>0</v>
      </c>
      <c r="AM28" s="265"/>
      <c r="AN28" s="265"/>
    </row>
    <row r="29" spans="1:40" ht="18" customHeight="1" x14ac:dyDescent="0.4">
      <c r="A29" s="73">
        <v>19</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0"/>
        <v>0</v>
      </c>
      <c r="AL29" s="70">
        <f t="shared" si="1"/>
        <v>0</v>
      </c>
      <c r="AM29" s="265"/>
      <c r="AN29" s="265"/>
    </row>
    <row r="30" spans="1:40" ht="18" customHeight="1" x14ac:dyDescent="0.4">
      <c r="A30" s="73">
        <v>20</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0"/>
        <v>0</v>
      </c>
      <c r="AL30" s="70">
        <f t="shared" si="1"/>
        <v>0</v>
      </c>
      <c r="AM30" s="265"/>
      <c r="AN30" s="265"/>
    </row>
    <row r="31" spans="1:40" ht="18" customHeight="1" x14ac:dyDescent="0.4">
      <c r="A31" s="268" t="s">
        <v>116</v>
      </c>
      <c r="B31" s="269"/>
      <c r="C31" s="269"/>
      <c r="D31" s="269"/>
      <c r="E31" s="269"/>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71">
        <f t="shared" si="2"/>
        <v>0</v>
      </c>
      <c r="AI31" s="71">
        <f t="shared" si="2"/>
        <v>0</v>
      </c>
      <c r="AJ31" s="71">
        <f t="shared" si="2"/>
        <v>0</v>
      </c>
      <c r="AK31" s="69">
        <f t="shared" si="0"/>
        <v>0</v>
      </c>
      <c r="AL31" s="70">
        <f>IF($AK$3="４週",AK31/4,AK31/(DAY(EOMONTH($F$9,0))/7))</f>
        <v>0</v>
      </c>
      <c r="AM31" s="270"/>
      <c r="AN31" s="270"/>
    </row>
    <row r="32" spans="1:40" ht="18" customHeight="1" x14ac:dyDescent="0.4">
      <c r="A32" s="269" t="s">
        <v>117</v>
      </c>
      <c r="B32" s="269"/>
      <c r="C32" s="269"/>
      <c r="D32" s="269"/>
      <c r="E32" s="271"/>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71"/>
      <c r="AL32" s="72"/>
      <c r="AM32" s="270"/>
      <c r="AN32" s="270"/>
    </row>
    <row r="33" spans="1:43" ht="15" customHeight="1" x14ac:dyDescent="0.4">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43" ht="15" customHeight="1" x14ac:dyDescent="0.4">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3" ht="15" customHeight="1" x14ac:dyDescent="0.4">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3" ht="21" customHeight="1" x14ac:dyDescent="0.4">
      <c r="A36" s="67" t="s">
        <v>176</v>
      </c>
      <c r="B36" s="66"/>
      <c r="C36" s="66"/>
      <c r="D36" s="66"/>
      <c r="E36" s="66"/>
      <c r="F36" s="66"/>
      <c r="G36" s="60"/>
      <c r="H36" s="60"/>
      <c r="I36" s="60"/>
      <c r="J36" s="60"/>
      <c r="K36" s="60"/>
      <c r="L36" s="60"/>
      <c r="M36" s="60"/>
      <c r="N36" s="60"/>
      <c r="O36" s="60"/>
      <c r="AM36" s="66"/>
      <c r="AN36" s="62"/>
    </row>
    <row r="37" spans="1:43" ht="24.95" customHeight="1" x14ac:dyDescent="0.4">
      <c r="A37" s="250"/>
      <c r="B37" s="250"/>
      <c r="C37" s="250"/>
      <c r="D37" s="94">
        <v>4</v>
      </c>
      <c r="E37" s="94">
        <v>5</v>
      </c>
      <c r="F37" s="264">
        <v>6</v>
      </c>
      <c r="G37" s="264"/>
      <c r="H37" s="264"/>
      <c r="I37" s="264">
        <v>7</v>
      </c>
      <c r="J37" s="264"/>
      <c r="K37" s="264"/>
      <c r="L37" s="264">
        <v>8</v>
      </c>
      <c r="M37" s="264"/>
      <c r="N37" s="264"/>
      <c r="O37" s="264">
        <v>9</v>
      </c>
      <c r="P37" s="264"/>
      <c r="Q37" s="264"/>
      <c r="R37" s="264">
        <v>10</v>
      </c>
      <c r="S37" s="264"/>
      <c r="T37" s="264"/>
      <c r="U37" s="264">
        <v>11</v>
      </c>
      <c r="V37" s="264"/>
      <c r="W37" s="264"/>
      <c r="X37" s="264">
        <v>12</v>
      </c>
      <c r="Y37" s="264"/>
      <c r="Z37" s="264"/>
      <c r="AA37" s="264">
        <v>1</v>
      </c>
      <c r="AB37" s="264"/>
      <c r="AC37" s="264"/>
      <c r="AD37" s="264">
        <v>2</v>
      </c>
      <c r="AE37" s="264"/>
      <c r="AF37" s="264"/>
      <c r="AG37" s="264">
        <v>3</v>
      </c>
      <c r="AH37" s="264"/>
      <c r="AI37" s="264"/>
      <c r="AJ37" s="250" t="s">
        <v>177</v>
      </c>
      <c r="AK37" s="250"/>
      <c r="AL37" s="80" t="s">
        <v>178</v>
      </c>
      <c r="AM37"/>
      <c r="AN37"/>
      <c r="AO37"/>
      <c r="AP37"/>
      <c r="AQ37"/>
    </row>
    <row r="38" spans="1:43" ht="18" customHeight="1" x14ac:dyDescent="0.4">
      <c r="A38" s="262" t="s">
        <v>179</v>
      </c>
      <c r="B38" s="262"/>
      <c r="C38" s="262"/>
      <c r="D38" s="117">
        <v>60</v>
      </c>
      <c r="E38" s="117">
        <v>57</v>
      </c>
      <c r="F38" s="263">
        <v>60</v>
      </c>
      <c r="G38" s="263"/>
      <c r="H38" s="263"/>
      <c r="I38" s="263">
        <v>105</v>
      </c>
      <c r="J38" s="263"/>
      <c r="K38" s="263"/>
      <c r="L38" s="263">
        <v>105</v>
      </c>
      <c r="M38" s="263"/>
      <c r="N38" s="263"/>
      <c r="O38" s="263">
        <v>95</v>
      </c>
      <c r="P38" s="263"/>
      <c r="Q38" s="263"/>
      <c r="R38" s="263">
        <v>60</v>
      </c>
      <c r="S38" s="263"/>
      <c r="T38" s="263"/>
      <c r="U38" s="263">
        <v>60</v>
      </c>
      <c r="V38" s="263"/>
      <c r="W38" s="263"/>
      <c r="X38" s="263">
        <v>57</v>
      </c>
      <c r="Y38" s="263"/>
      <c r="Z38" s="263"/>
      <c r="AA38" s="263">
        <v>57</v>
      </c>
      <c r="AB38" s="263"/>
      <c r="AC38" s="263"/>
      <c r="AD38" s="263">
        <v>95</v>
      </c>
      <c r="AE38" s="263"/>
      <c r="AF38" s="263"/>
      <c r="AG38" s="263">
        <v>100</v>
      </c>
      <c r="AH38" s="263"/>
      <c r="AI38" s="263"/>
      <c r="AJ38" s="258">
        <f>SUM(D38:AI38)</f>
        <v>911</v>
      </c>
      <c r="AK38" s="258"/>
      <c r="AL38" s="266">
        <f>ROUNDUP(AJ38/AJ39,1)</f>
        <v>3.9</v>
      </c>
      <c r="AM38"/>
      <c r="AN38"/>
      <c r="AO38"/>
      <c r="AP38"/>
      <c r="AQ38"/>
    </row>
    <row r="39" spans="1:43" ht="18" customHeight="1" x14ac:dyDescent="0.4">
      <c r="A39" s="262" t="s">
        <v>180</v>
      </c>
      <c r="B39" s="262"/>
      <c r="C39" s="262"/>
      <c r="D39" s="68">
        <v>20</v>
      </c>
      <c r="E39" s="68">
        <v>19</v>
      </c>
      <c r="F39" s="263">
        <v>20</v>
      </c>
      <c r="G39" s="263"/>
      <c r="H39" s="263"/>
      <c r="I39" s="263">
        <v>21</v>
      </c>
      <c r="J39" s="263"/>
      <c r="K39" s="263"/>
      <c r="L39" s="263">
        <v>21</v>
      </c>
      <c r="M39" s="263"/>
      <c r="N39" s="263"/>
      <c r="O39" s="263">
        <v>19</v>
      </c>
      <c r="P39" s="263"/>
      <c r="Q39" s="263"/>
      <c r="R39" s="263">
        <v>20</v>
      </c>
      <c r="S39" s="263"/>
      <c r="T39" s="263"/>
      <c r="U39" s="263">
        <v>20</v>
      </c>
      <c r="V39" s="263"/>
      <c r="W39" s="263"/>
      <c r="X39" s="263">
        <v>19</v>
      </c>
      <c r="Y39" s="263"/>
      <c r="Z39" s="263"/>
      <c r="AA39" s="263">
        <v>19</v>
      </c>
      <c r="AB39" s="263"/>
      <c r="AC39" s="263"/>
      <c r="AD39" s="263">
        <v>19</v>
      </c>
      <c r="AE39" s="263"/>
      <c r="AF39" s="263"/>
      <c r="AG39" s="263">
        <v>20</v>
      </c>
      <c r="AH39" s="263"/>
      <c r="AI39" s="263"/>
      <c r="AJ39" s="258">
        <f>+SUM(D39:AI39)</f>
        <v>237</v>
      </c>
      <c r="AK39" s="258"/>
      <c r="AL39" s="267"/>
      <c r="AM39"/>
      <c r="AN39"/>
      <c r="AO39"/>
      <c r="AP39"/>
      <c r="AQ39"/>
    </row>
    <row r="40" spans="1:43" ht="5.0999999999999996" customHeight="1" x14ac:dyDescent="0.4">
      <c r="A40" s="83"/>
      <c r="B40" s="83"/>
      <c r="C40" s="83"/>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2"/>
      <c r="AK40" s="60"/>
      <c r="AL40" s="66"/>
      <c r="AM40" s="66"/>
      <c r="AN40" s="62"/>
    </row>
    <row r="41" spans="1:43" ht="18" customHeight="1" x14ac:dyDescent="0.4">
      <c r="A41" s="67" t="s">
        <v>159</v>
      </c>
      <c r="B41" s="60"/>
      <c r="D41" s="60"/>
      <c r="E41" s="60"/>
      <c r="F41" s="60"/>
      <c r="G41" s="60"/>
      <c r="H41" s="60"/>
      <c r="I41"/>
      <c r="J41"/>
      <c r="K41"/>
      <c r="L41"/>
      <c r="M41"/>
      <c r="N41"/>
      <c r="O41" s="60"/>
      <c r="P41" s="60"/>
      <c r="Q41" s="60"/>
      <c r="R41" s="60"/>
      <c r="S41" s="60"/>
      <c r="T41" s="60"/>
      <c r="U41" s="60"/>
      <c r="V41" s="60"/>
      <c r="W41" s="66"/>
      <c r="X41" s="60"/>
      <c r="Y41" s="60"/>
      <c r="Z41" s="60"/>
      <c r="AA41" s="60"/>
      <c r="AB41" s="60"/>
      <c r="AC41" s="60"/>
      <c r="AD41" s="60"/>
      <c r="AE41" s="60"/>
      <c r="AF41" s="60"/>
      <c r="AG41" s="60"/>
      <c r="AH41" s="60"/>
      <c r="AI41" s="60"/>
      <c r="AJ41" s="102"/>
      <c r="AK41" s="60"/>
      <c r="AL41" s="66"/>
      <c r="AM41" s="66"/>
      <c r="AN41" s="62"/>
    </row>
    <row r="42" spans="1:43" ht="24.95" customHeight="1" x14ac:dyDescent="0.4">
      <c r="A42" s="250" t="s">
        <v>160</v>
      </c>
      <c r="B42" s="250"/>
      <c r="C42" s="268" t="s">
        <v>205</v>
      </c>
      <c r="D42" s="271"/>
      <c r="E42" s="295"/>
      <c r="F42" s="295"/>
      <c r="G42" s="295"/>
      <c r="H42" s="275"/>
      <c r="I42" s="296"/>
      <c r="J42" s="296"/>
      <c r="K42" s="296"/>
      <c r="L42" s="296"/>
      <c r="M42" s="296"/>
      <c r="N42" s="296"/>
      <c r="O42"/>
      <c r="P42"/>
      <c r="Q42"/>
      <c r="R42"/>
      <c r="S42"/>
      <c r="T42"/>
      <c r="U42"/>
      <c r="W42" s="66"/>
      <c r="X42" s="60"/>
      <c r="Y42" s="60"/>
      <c r="Z42" s="60"/>
      <c r="AA42" s="60"/>
      <c r="AB42" s="60"/>
      <c r="AC42" s="60"/>
      <c r="AD42" s="60"/>
      <c r="AE42" s="60"/>
      <c r="AF42" s="60"/>
      <c r="AG42" s="60"/>
      <c r="AH42" s="60"/>
      <c r="AI42" s="60"/>
      <c r="AJ42" s="102"/>
      <c r="AK42" s="60"/>
      <c r="AL42" s="66"/>
      <c r="AM42" s="66"/>
      <c r="AN42" s="62"/>
    </row>
    <row r="43" spans="1:43" ht="18" customHeight="1" x14ac:dyDescent="0.4">
      <c r="A43" s="251" t="s">
        <v>161</v>
      </c>
      <c r="B43" s="251"/>
      <c r="C43" s="297">
        <f>ROUNDDOWN(AL38/15,1)</f>
        <v>0.2</v>
      </c>
      <c r="D43" s="298"/>
      <c r="E43" s="299"/>
      <c r="F43" s="299"/>
      <c r="G43" s="299"/>
      <c r="H43" s="300"/>
      <c r="I43" s="301"/>
      <c r="J43" s="299"/>
      <c r="K43" s="299"/>
      <c r="L43" s="299"/>
      <c r="M43" s="299"/>
      <c r="N43" s="300"/>
      <c r="O43"/>
      <c r="P43"/>
      <c r="Q43"/>
      <c r="R43"/>
      <c r="S43"/>
      <c r="T43"/>
      <c r="U43"/>
      <c r="W43" s="66"/>
      <c r="X43" s="60"/>
      <c r="Y43" s="60"/>
      <c r="Z43" s="60"/>
      <c r="AA43" s="60"/>
      <c r="AB43" s="60"/>
      <c r="AC43" s="60"/>
      <c r="AD43" s="60"/>
      <c r="AE43" s="60"/>
      <c r="AF43" s="60"/>
      <c r="AG43" s="60"/>
      <c r="AH43" s="60"/>
      <c r="AI43" s="60"/>
      <c r="AJ43" s="102"/>
      <c r="AK43" s="60"/>
      <c r="AL43" s="66"/>
      <c r="AM43" s="66"/>
      <c r="AN43" s="62"/>
    </row>
    <row r="44" spans="1:43" ht="5.0999999999999996" customHeight="1" x14ac:dyDescent="0.4">
      <c r="A44" s="83"/>
      <c r="B44" s="83"/>
      <c r="C44" s="83"/>
      <c r="D44" s="83"/>
      <c r="E44" s="83"/>
      <c r="F44" s="83"/>
      <c r="G44" s="83"/>
      <c r="H44" s="83"/>
      <c r="I44" s="83"/>
      <c r="J44" s="60"/>
      <c r="K44" s="60"/>
      <c r="L44" s="60"/>
      <c r="M44" s="102"/>
      <c r="N44" s="60"/>
      <c r="O44" s="60"/>
      <c r="P44" s="60"/>
      <c r="Q44"/>
      <c r="W44" s="66"/>
      <c r="X44" s="60"/>
      <c r="Y44" s="60"/>
      <c r="Z44" s="60"/>
      <c r="AA44" s="60"/>
      <c r="AB44" s="60"/>
      <c r="AC44" s="60"/>
      <c r="AD44" s="60"/>
      <c r="AE44" s="60"/>
      <c r="AF44" s="60"/>
      <c r="AG44" s="60"/>
      <c r="AH44" s="60"/>
      <c r="AI44" s="60"/>
      <c r="AJ44" s="102"/>
      <c r="AK44" s="60"/>
      <c r="AL44" s="66"/>
      <c r="AM44" s="66"/>
      <c r="AN44" s="62"/>
    </row>
    <row r="45" spans="1:43" ht="21" customHeight="1" x14ac:dyDescent="0.4">
      <c r="A45" s="67" t="s">
        <v>163</v>
      </c>
      <c r="B45" s="59"/>
      <c r="C45" s="63"/>
      <c r="D45" s="63"/>
      <c r="E45" s="63"/>
      <c r="F45" s="63"/>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3"/>
      <c r="AM45" s="63"/>
      <c r="AN45" s="62"/>
    </row>
    <row r="46" spans="1:43" ht="24.95" customHeight="1" x14ac:dyDescent="0.4">
      <c r="A46" s="62"/>
      <c r="B46" s="66"/>
      <c r="C46" s="247" t="s">
        <v>311</v>
      </c>
      <c r="D46" s="248"/>
      <c r="E46" s="260" t="s">
        <v>312</v>
      </c>
      <c r="F46" s="260"/>
      <c r="G46" s="260"/>
      <c r="H46" s="260"/>
      <c r="I46" s="247" t="s">
        <v>313</v>
      </c>
      <c r="J46" s="248"/>
      <c r="K46" s="248"/>
      <c r="L46" s="248"/>
      <c r="M46" s="248"/>
      <c r="N46" s="259"/>
      <c r="O46" s="247" t="s">
        <v>313</v>
      </c>
      <c r="P46" s="248"/>
      <c r="Q46" s="248"/>
      <c r="R46" s="248"/>
      <c r="S46" s="248"/>
      <c r="T46" s="259"/>
      <c r="U46" s="247" t="s">
        <v>313</v>
      </c>
      <c r="V46" s="248"/>
      <c r="W46" s="248"/>
      <c r="X46" s="248"/>
      <c r="Y46" s="248"/>
      <c r="Z46" s="259"/>
      <c r="AA46" s="247" t="s">
        <v>313</v>
      </c>
      <c r="AB46" s="248"/>
      <c r="AC46" s="248"/>
      <c r="AD46" s="248"/>
      <c r="AE46" s="248"/>
      <c r="AF46" s="259"/>
      <c r="AG46" s="260" t="s">
        <v>313</v>
      </c>
      <c r="AH46" s="260"/>
      <c r="AI46" s="260"/>
      <c r="AJ46" s="260"/>
      <c r="AK46" s="260"/>
      <c r="AL46" s="260" t="s">
        <v>313</v>
      </c>
      <c r="AM46" s="260"/>
      <c r="AN46" s="62"/>
    </row>
    <row r="47" spans="1:43" ht="18" customHeight="1" x14ac:dyDescent="0.4">
      <c r="A47" s="62"/>
      <c r="B47" s="66"/>
      <c r="C47" s="98" t="s">
        <v>164</v>
      </c>
      <c r="D47" s="98" t="s">
        <v>165</v>
      </c>
      <c r="E47" s="97" t="s">
        <v>164</v>
      </c>
      <c r="F47" s="261" t="s">
        <v>165</v>
      </c>
      <c r="G47" s="261"/>
      <c r="H47" s="261"/>
      <c r="I47" s="255" t="s">
        <v>164</v>
      </c>
      <c r="J47" s="256"/>
      <c r="K47" s="257"/>
      <c r="L47" s="255" t="s">
        <v>165</v>
      </c>
      <c r="M47" s="256"/>
      <c r="N47" s="257"/>
      <c r="O47" s="255" t="s">
        <v>164</v>
      </c>
      <c r="P47" s="256"/>
      <c r="Q47" s="257"/>
      <c r="R47" s="255" t="s">
        <v>165</v>
      </c>
      <c r="S47" s="256"/>
      <c r="T47" s="257"/>
      <c r="U47" s="255" t="s">
        <v>164</v>
      </c>
      <c r="V47" s="256"/>
      <c r="W47" s="257"/>
      <c r="X47" s="255" t="s">
        <v>165</v>
      </c>
      <c r="Y47" s="256"/>
      <c r="Z47" s="257"/>
      <c r="AA47" s="255" t="s">
        <v>164</v>
      </c>
      <c r="AB47" s="256"/>
      <c r="AC47" s="257"/>
      <c r="AD47" s="255" t="s">
        <v>165</v>
      </c>
      <c r="AE47" s="256"/>
      <c r="AF47" s="257"/>
      <c r="AG47" s="255" t="s">
        <v>164</v>
      </c>
      <c r="AH47" s="256"/>
      <c r="AI47" s="257"/>
      <c r="AJ47" s="255" t="s">
        <v>165</v>
      </c>
      <c r="AK47" s="257"/>
      <c r="AL47" s="97" t="s">
        <v>27</v>
      </c>
      <c r="AM47" s="97" t="s">
        <v>182</v>
      </c>
      <c r="AN47" s="62"/>
    </row>
    <row r="48" spans="1:43" ht="18" customHeight="1" x14ac:dyDescent="0.4">
      <c r="A48" s="62"/>
      <c r="B48" s="74" t="s">
        <v>166</v>
      </c>
      <c r="C48" s="97">
        <f>COUNTIFS($B$11:$B$30,C$46,$C$11:$C$30,"A",$E$11:$E$30,"*")</f>
        <v>1</v>
      </c>
      <c r="D48" s="97">
        <f>COUNTIFS($B$11:$B$30,C$46,$C$11:$C$30,"B",$E$11:$E$30,"*")</f>
        <v>0</v>
      </c>
      <c r="E48" s="97">
        <f>COUNTIFS($B$11:$B$30,E$46,$C$11:$C$30,"A",$E$11:$E$30,"*")</f>
        <v>0</v>
      </c>
      <c r="F48" s="255">
        <f>COUNTIFS($B$11:$B$30,E$46,$C$11:$C$30,"B",$E$11:$E$30,"*")</f>
        <v>1</v>
      </c>
      <c r="G48" s="256"/>
      <c r="H48" s="257"/>
      <c r="I48" s="255">
        <f>COUNTIFS($B$11:$B$30,I$46,$C$11:$C$30,"A",$E$11:$E$30,"*")</f>
        <v>0</v>
      </c>
      <c r="J48" s="256"/>
      <c r="K48" s="257"/>
      <c r="L48" s="255">
        <f>COUNTIFS($B$11:$B$30,I$46,$C$11:$C$30,"B",$E$11:$E$30,"*")</f>
        <v>0</v>
      </c>
      <c r="M48" s="256"/>
      <c r="N48" s="257"/>
      <c r="O48" s="255">
        <f>COUNTIFS($B$11:$B$30,O$46,$C$11:$C$30,"A",$E$11:$E$30,"*")</f>
        <v>0</v>
      </c>
      <c r="P48" s="256"/>
      <c r="Q48" s="257"/>
      <c r="R48" s="255">
        <f>COUNTIFS($B$11:$B$30,O$46,$C$11:$C$30,"B",$E$11:$E$30,"*")</f>
        <v>0</v>
      </c>
      <c r="S48" s="256"/>
      <c r="T48" s="257"/>
      <c r="U48" s="255">
        <f>COUNTIFS($B$11:$B$30,U$46,$C$11:$C$30,"A",$E$11:$E$30,"*")</f>
        <v>0</v>
      </c>
      <c r="V48" s="256"/>
      <c r="W48" s="257"/>
      <c r="X48" s="255">
        <f>COUNTIFS($B$11:$B$30,U$46,$C$11:$C$30,"B",$E$11:$E$30,"*")</f>
        <v>0</v>
      </c>
      <c r="Y48" s="256"/>
      <c r="Z48" s="257"/>
      <c r="AA48" s="255">
        <f>COUNTIFS($B$11:$B$30,AA$46,$C$11:$C$30,"A",$E$11:$E$30,"*")</f>
        <v>0</v>
      </c>
      <c r="AB48" s="256"/>
      <c r="AC48" s="257"/>
      <c r="AD48" s="255">
        <f>COUNTIFS($B$11:$B$30,AA$46,$C$11:$C$30,"B",$E$11:$E$30,"*")</f>
        <v>0</v>
      </c>
      <c r="AE48" s="256"/>
      <c r="AF48" s="257"/>
      <c r="AG48" s="255">
        <f>COUNTIFS($B$11:$B$30,AG$46,$C$11:$C$30,"A",$E$11:$E$30,"*")</f>
        <v>0</v>
      </c>
      <c r="AH48" s="256"/>
      <c r="AI48" s="257"/>
      <c r="AJ48" s="255">
        <f>COUNTIFS($B$11:$B$30,AG$46,$C$11:$C$30,"B",$E$11:$E$30,"*")</f>
        <v>0</v>
      </c>
      <c r="AK48" s="257"/>
      <c r="AL48" s="97">
        <f>COUNTIFS($B$11:$B$30,AL$46,$C$11:$C$30,"A",$E$11:$E$30,"*")</f>
        <v>0</v>
      </c>
      <c r="AM48" s="97">
        <f>COUNTIFS($B$11:$B$30,AL$46,$C$11:$C$30,"B",$E$11:$E$30,"*")</f>
        <v>0</v>
      </c>
      <c r="AN48" s="62"/>
    </row>
    <row r="49" spans="1:40" ht="18" customHeight="1" x14ac:dyDescent="0.4">
      <c r="A49" s="62"/>
      <c r="B49" s="80" t="s">
        <v>167</v>
      </c>
      <c r="C49" s="97">
        <f>COUNTIFS($B$11:$B$30,C$46,$C$11:$C$30,"C",$E$11:$E$30,"*")</f>
        <v>0</v>
      </c>
      <c r="D49" s="97">
        <f>COUNTIFS($B$11:$B$30,C$46,$C$11:$C$30,"D",$E$11:$E$30,"*")</f>
        <v>0</v>
      </c>
      <c r="E49" s="97">
        <f>COUNTIFS($B$11:$B$30,E$46,$C$11:$C$30,"C",$E$11:$E$30,"*")</f>
        <v>1</v>
      </c>
      <c r="F49" s="255">
        <f>COUNTIFS($B$11:$B$30,E$46,$C$11:$C$30,"D",$E$11:$E$30,"*")</f>
        <v>1</v>
      </c>
      <c r="G49" s="256"/>
      <c r="H49" s="257"/>
      <c r="I49" s="255">
        <f>COUNTIFS($B$11:$B$30,I$46,$C$11:$C$30,"C",$E$11:$E$30,"*")</f>
        <v>0</v>
      </c>
      <c r="J49" s="256"/>
      <c r="K49" s="257"/>
      <c r="L49" s="255">
        <f>COUNTIFS($B$11:$B$30,I$46,$C$11:$C$30,"D",$E$11:$E$30,"*")</f>
        <v>0</v>
      </c>
      <c r="M49" s="256"/>
      <c r="N49" s="257"/>
      <c r="O49" s="255">
        <f>COUNTIFS($B$11:$B$30,O$46,$C$11:$C$30,"C",$E$11:$E$30,"*")</f>
        <v>0</v>
      </c>
      <c r="P49" s="256"/>
      <c r="Q49" s="257"/>
      <c r="R49" s="255">
        <f>COUNTIFS($B$11:$B$30,O$46,$C$11:$C$30,"D",$E$11:$E$30,"*")</f>
        <v>0</v>
      </c>
      <c r="S49" s="256"/>
      <c r="T49" s="257"/>
      <c r="U49" s="255">
        <f>COUNTIFS($B$11:$B$30,U$46,$C$11:$C$30,"C",$E$11:$E$30,"*")</f>
        <v>0</v>
      </c>
      <c r="V49" s="256"/>
      <c r="W49" s="257"/>
      <c r="X49" s="255">
        <f>COUNTIFS($B$11:$B$30,U$46,$C$11:$C$30,"D",$E$11:$E$30,"*")</f>
        <v>0</v>
      </c>
      <c r="Y49" s="256"/>
      <c r="Z49" s="257"/>
      <c r="AA49" s="255">
        <f>COUNTIFS($B$11:$B$30,AA$46,$C$11:$C$30,"C",$E$11:$E$30,"*")</f>
        <v>0</v>
      </c>
      <c r="AB49" s="256"/>
      <c r="AC49" s="257"/>
      <c r="AD49" s="255">
        <f>COUNTIFS($B$11:$B$30,AA$46,$C$11:$C$30,"D",$E$11:$E$30,"*")</f>
        <v>0</v>
      </c>
      <c r="AE49" s="256"/>
      <c r="AF49" s="257"/>
      <c r="AG49" s="255">
        <f>COUNTIFS($B$11:$B$30,AG$46,$C$11:$C$30,"C",$E$11:$E$30,"*")</f>
        <v>0</v>
      </c>
      <c r="AH49" s="256"/>
      <c r="AI49" s="257"/>
      <c r="AJ49" s="255">
        <f>COUNTIFS($B$11:$B$30,AG$46,$C$11:$C$30,"D",$E$11:$E$30,"*")</f>
        <v>0</v>
      </c>
      <c r="AK49" s="257"/>
      <c r="AL49" s="97">
        <f>COUNTIFS($B$11:$B$30,AL$46,$C$11:$C$30,"C",$E$11:$E$30,"*")</f>
        <v>0</v>
      </c>
      <c r="AM49" s="97">
        <f>COUNTIFS($B$11:$B$30,AL$46,$C$11:$C$30,"D",$E$11:$E$30,"*")</f>
        <v>0</v>
      </c>
      <c r="AN49" s="62"/>
    </row>
    <row r="50" spans="1:40" ht="24.95" customHeight="1" x14ac:dyDescent="0.4">
      <c r="A50" s="62"/>
      <c r="B50" s="80" t="s">
        <v>168</v>
      </c>
      <c r="C50" s="247">
        <f>IF($AK$3="４週",SUMIFS($AK$11:$AK$30,$B$11:$B$30,C46)/4/$AH$5,IF($AK$3="歴月",SUMIFS($AK$11:$AK$30,$B$11:$B$30,C46)/$AL$5,"記載する期間を選択してください"))</f>
        <v>0</v>
      </c>
      <c r="D50" s="259"/>
      <c r="E50" s="247">
        <f>IF($AK$3="４週",SUMIFS($AK$11:$AK$30,$B$11:$B$30,E46)/4/$AH$5,IF($AK$3="歴月",SUMIFS($AK$11:$AK$30,$B$11:$B$30,E46)/$AL$5,"記載する期間を選択してください"))</f>
        <v>0</v>
      </c>
      <c r="F50" s="248"/>
      <c r="G50" s="248"/>
      <c r="H50" s="259"/>
      <c r="I50" s="247">
        <f>IF($AK$3="４週",SUMIFS($AK$11:$AK$30,$B$11:$B$30,I46)/4/$AH$5,IF($AK$3="歴月",SUMIFS($AK$11:$AK$30,$B$11:$B$30,I46)/$AL$5,"記載する期間を選択してください"))</f>
        <v>0</v>
      </c>
      <c r="J50" s="248"/>
      <c r="K50" s="248"/>
      <c r="L50" s="248"/>
      <c r="M50" s="248"/>
      <c r="N50" s="259"/>
      <c r="O50" s="247">
        <f>IF($AK$3="４週",SUMIFS($AK$11:$AK$30,$B$11:$B$30,O46)/4/$AH$5,IF($AK$3="歴月",SUMIFS($AK$11:$AK$30,$B$11:$B$30,O46)/$AL$5,"記載する期間を選択してください"))</f>
        <v>0</v>
      </c>
      <c r="P50" s="248"/>
      <c r="Q50" s="248"/>
      <c r="R50" s="248"/>
      <c r="S50" s="248"/>
      <c r="T50" s="259"/>
      <c r="U50" s="247">
        <f>IF($AK$3="４週",SUMIFS($AK$11:$AK$30,$B$11:$B$30,U46)/4/$AH$5,IF($AK$3="歴月",SUMIFS($AK$11:$AK$30,$B$11:$B$30,U46)/$AL$5,"記載する期間を選択してください"))</f>
        <v>0</v>
      </c>
      <c r="V50" s="248"/>
      <c r="W50" s="248"/>
      <c r="X50" s="248"/>
      <c r="Y50" s="248"/>
      <c r="Z50" s="259"/>
      <c r="AA50" s="247">
        <f>IF($AK$3="４週",SUMIFS($AK$11:$AK$30,$B$11:$B$30,AA46)/4/$AH$5,IF($AK$3="歴月",SUMIFS($AK$11:$AK$30,$B$11:$B$30,AA46)/$AL$5,"記載する期間を選択してください"))</f>
        <v>0</v>
      </c>
      <c r="AB50" s="248"/>
      <c r="AC50" s="248"/>
      <c r="AD50" s="248"/>
      <c r="AE50" s="248"/>
      <c r="AF50" s="259"/>
      <c r="AG50" s="247">
        <f>IF($AK$3="４週",SUMIFS($AK$11:$AK$30,$B$11:$B$30,AG46)/4/$AH$5,IF($AK$3="歴月",SUMIFS($AK$11:$AK$30,$B$11:$B$30,AG46)/$AL$5,"記載する期間を選択してください"))</f>
        <v>0</v>
      </c>
      <c r="AH50" s="248"/>
      <c r="AI50" s="248"/>
      <c r="AJ50" s="248"/>
      <c r="AK50" s="259"/>
      <c r="AL50" s="247">
        <f>IF($AK$3="４週",SUMIFS($AK$11:$AK$30,$B$11:$B$30,AL46)/4/$AH$5,IF($AK$3="歴月",SUMIFS($AK$11:$AK$30,$B$11:$B$30,AL46)/$AL$5,"記載する期間を選択してください"))</f>
        <v>0</v>
      </c>
      <c r="AM50" s="259"/>
      <c r="AN50" s="62"/>
    </row>
    <row r="51" spans="1:40" ht="5.0999999999999996" customHeight="1" x14ac:dyDescent="0.4">
      <c r="A51" s="62"/>
      <c r="B51" s="59"/>
      <c r="C51" s="76">
        <v>2</v>
      </c>
      <c r="D51" s="76"/>
      <c r="E51" s="76">
        <v>3</v>
      </c>
      <c r="F51" s="76"/>
      <c r="G51" s="76"/>
      <c r="H51" s="76"/>
      <c r="I51" s="76">
        <v>4</v>
      </c>
      <c r="J51" s="76"/>
      <c r="K51" s="76"/>
      <c r="L51" s="76"/>
      <c r="M51" s="76"/>
      <c r="N51" s="76"/>
      <c r="O51" s="76">
        <v>5</v>
      </c>
      <c r="P51" s="76"/>
      <c r="Q51" s="76"/>
      <c r="R51" s="76"/>
      <c r="S51" s="76"/>
      <c r="T51" s="76"/>
      <c r="U51" s="76">
        <v>6</v>
      </c>
      <c r="V51" s="76"/>
      <c r="W51" s="76"/>
      <c r="X51" s="76"/>
      <c r="Y51" s="76"/>
      <c r="Z51" s="76"/>
      <c r="AA51" s="76">
        <v>7</v>
      </c>
      <c r="AB51" s="76"/>
      <c r="AC51" s="76"/>
      <c r="AD51" s="76"/>
      <c r="AE51" s="76"/>
      <c r="AF51" s="76"/>
      <c r="AG51" s="76">
        <v>8</v>
      </c>
      <c r="AH51" s="76"/>
      <c r="AI51" s="76"/>
      <c r="AJ51" s="76"/>
      <c r="AK51" s="76"/>
      <c r="AL51" s="76">
        <v>9</v>
      </c>
      <c r="AM51" s="96"/>
      <c r="AN51" s="62"/>
    </row>
    <row r="52" spans="1:40" ht="15" customHeight="1" x14ac:dyDescent="0.4">
      <c r="A52" s="60" t="s">
        <v>118</v>
      </c>
      <c r="B52" s="87"/>
      <c r="C52" s="88"/>
      <c r="D52" s="88"/>
      <c r="E52" s="88"/>
      <c r="F52" s="89"/>
      <c r="G52" s="88"/>
      <c r="H52" s="76"/>
      <c r="I52" s="76"/>
      <c r="J52" s="76"/>
      <c r="K52" s="76"/>
      <c r="L52" s="76"/>
      <c r="M52" s="76"/>
      <c r="N52" s="76"/>
      <c r="O52" s="76"/>
      <c r="P52" s="76"/>
      <c r="Q52" s="76"/>
      <c r="R52" s="76">
        <v>6</v>
      </c>
      <c r="S52" s="76"/>
      <c r="T52" s="76"/>
      <c r="U52" s="76"/>
      <c r="V52" s="76"/>
      <c r="W52" s="76"/>
      <c r="X52" s="76">
        <v>7</v>
      </c>
      <c r="Y52" s="76"/>
      <c r="Z52" s="76"/>
      <c r="AA52" s="76"/>
      <c r="AB52" s="76"/>
      <c r="AC52" s="76"/>
      <c r="AD52" s="76">
        <v>8</v>
      </c>
      <c r="AE52" s="76"/>
      <c r="AF52" s="76"/>
      <c r="AG52" s="77"/>
      <c r="AH52" s="77"/>
      <c r="AI52" s="77"/>
      <c r="AJ52" s="77">
        <v>9</v>
      </c>
      <c r="AK52" s="75"/>
      <c r="AL52" s="75"/>
      <c r="AM52" s="62"/>
    </row>
    <row r="53" spans="1:40" s="60" customFormat="1" ht="15" customHeight="1" x14ac:dyDescent="0.4">
      <c r="A53" s="60" t="s">
        <v>119</v>
      </c>
      <c r="B53" s="83"/>
      <c r="C53" s="83"/>
      <c r="D53" s="83"/>
      <c r="E53" s="83"/>
      <c r="F53" s="83"/>
      <c r="G53" s="83"/>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row>
    <row r="54" spans="1:40" s="60" customFormat="1" ht="15" customHeight="1" x14ac:dyDescent="0.4">
      <c r="A54" s="60" t="s">
        <v>120</v>
      </c>
      <c r="B54" s="83"/>
      <c r="C54" s="83"/>
      <c r="D54" s="83"/>
      <c r="E54" s="83"/>
      <c r="F54" s="83"/>
      <c r="G54" s="83"/>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row>
    <row r="55" spans="1:40" s="60" customFormat="1" ht="15" customHeight="1" x14ac:dyDescent="0.4">
      <c r="A55" s="60" t="s">
        <v>121</v>
      </c>
      <c r="B55" s="83"/>
      <c r="C55" s="83"/>
      <c r="D55" s="83"/>
      <c r="E55" s="83"/>
      <c r="F55" s="83"/>
      <c r="G55" s="83"/>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row>
    <row r="56" spans="1:40" s="60" customFormat="1" ht="15" customHeight="1" x14ac:dyDescent="0.4">
      <c r="A56" s="60" t="s">
        <v>122</v>
      </c>
      <c r="B56" s="83"/>
      <c r="C56" s="83"/>
      <c r="D56" s="83"/>
      <c r="E56" s="83"/>
      <c r="F56" s="83"/>
      <c r="G56" s="83"/>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row>
    <row r="57" spans="1:40" ht="15" customHeight="1" x14ac:dyDescent="0.4">
      <c r="A57" s="60" t="s">
        <v>123</v>
      </c>
      <c r="B57" s="90"/>
      <c r="C57" s="60"/>
      <c r="D57" s="60"/>
      <c r="E57" s="60"/>
      <c r="F57" s="60"/>
      <c r="G57" s="60"/>
    </row>
    <row r="58" spans="1:40" ht="15" customHeight="1" x14ac:dyDescent="0.4">
      <c r="A58" s="60" t="s">
        <v>124</v>
      </c>
      <c r="B58" s="90"/>
      <c r="C58" s="60"/>
      <c r="D58" s="60"/>
      <c r="E58" s="60"/>
      <c r="F58" s="60"/>
      <c r="G58" s="60"/>
    </row>
    <row r="59" spans="1:40" ht="15" customHeight="1" x14ac:dyDescent="0.4">
      <c r="A59" s="60"/>
      <c r="B59" s="74" t="s">
        <v>125</v>
      </c>
      <c r="C59" s="250" t="s">
        <v>126</v>
      </c>
      <c r="D59" s="250"/>
      <c r="E59" s="250"/>
      <c r="F59" s="60"/>
      <c r="G59" s="60"/>
    </row>
    <row r="60" spans="1:40" ht="15" customHeight="1" x14ac:dyDescent="0.4">
      <c r="A60" s="60"/>
      <c r="B60" s="93" t="s">
        <v>127</v>
      </c>
      <c r="C60" s="258" t="s">
        <v>128</v>
      </c>
      <c r="D60" s="258"/>
      <c r="E60" s="258"/>
      <c r="F60" s="60"/>
      <c r="G60" s="60"/>
    </row>
    <row r="61" spans="1:40" ht="15" customHeight="1" x14ac:dyDescent="0.4">
      <c r="A61" s="60"/>
      <c r="B61" s="93" t="s">
        <v>129</v>
      </c>
      <c r="C61" s="258" t="s">
        <v>130</v>
      </c>
      <c r="D61" s="258"/>
      <c r="E61" s="258"/>
      <c r="F61" s="60"/>
      <c r="G61" s="60"/>
    </row>
    <row r="62" spans="1:40" ht="15" customHeight="1" x14ac:dyDescent="0.4">
      <c r="A62" s="60"/>
      <c r="B62" s="93" t="s">
        <v>131</v>
      </c>
      <c r="C62" s="258" t="s">
        <v>132</v>
      </c>
      <c r="D62" s="258"/>
      <c r="E62" s="258"/>
      <c r="F62" s="60"/>
      <c r="G62" s="60"/>
    </row>
    <row r="63" spans="1:40" ht="15" customHeight="1" x14ac:dyDescent="0.4">
      <c r="A63" s="60"/>
      <c r="B63" s="93" t="s">
        <v>133</v>
      </c>
      <c r="C63" s="258" t="s">
        <v>134</v>
      </c>
      <c r="D63" s="258"/>
      <c r="E63" s="258"/>
      <c r="F63" s="60"/>
      <c r="G63" s="60"/>
    </row>
    <row r="64" spans="1:40" ht="15" customHeight="1" x14ac:dyDescent="0.4">
      <c r="A64" s="60"/>
      <c r="B64" s="60" t="s">
        <v>135</v>
      </c>
      <c r="C64" s="60"/>
      <c r="D64" s="60"/>
      <c r="E64" s="60"/>
      <c r="F64" s="60"/>
      <c r="G64" s="60"/>
    </row>
    <row r="65" spans="1:7" ht="15" customHeight="1" x14ac:dyDescent="0.4">
      <c r="A65" s="60"/>
      <c r="B65" s="60" t="s">
        <v>136</v>
      </c>
      <c r="C65" s="60"/>
      <c r="D65" s="60"/>
      <c r="E65" s="60"/>
      <c r="F65" s="60"/>
      <c r="G65" s="60"/>
    </row>
    <row r="66" spans="1:7" ht="15" customHeight="1" x14ac:dyDescent="0.4">
      <c r="A66" s="60"/>
      <c r="B66" s="60" t="s">
        <v>137</v>
      </c>
      <c r="C66" s="60"/>
      <c r="D66" s="60"/>
      <c r="E66" s="60"/>
      <c r="F66" s="60"/>
      <c r="G66" s="60"/>
    </row>
    <row r="67" spans="1:7" ht="15" customHeight="1" x14ac:dyDescent="0.4">
      <c r="A67" s="60" t="s">
        <v>138</v>
      </c>
      <c r="B67" s="90"/>
      <c r="C67" s="60"/>
      <c r="D67" s="60"/>
      <c r="E67" s="60"/>
      <c r="F67" s="60"/>
      <c r="G67" s="60"/>
    </row>
    <row r="68" spans="1:7" ht="15" customHeight="1" x14ac:dyDescent="0.4">
      <c r="A68" s="60" t="s">
        <v>139</v>
      </c>
      <c r="B68" s="90"/>
      <c r="C68" s="60"/>
      <c r="D68" s="60"/>
      <c r="E68" s="60"/>
      <c r="F68" s="60"/>
      <c r="G68" s="60"/>
    </row>
    <row r="69" spans="1:7" ht="15" customHeight="1" x14ac:dyDescent="0.4">
      <c r="A69" s="60" t="s">
        <v>140</v>
      </c>
      <c r="B69" s="90"/>
      <c r="C69" s="60"/>
      <c r="D69" s="60"/>
      <c r="E69" s="60"/>
      <c r="F69" s="60"/>
      <c r="G69" s="60"/>
    </row>
    <row r="70" spans="1:7" ht="15" customHeight="1" x14ac:dyDescent="0.4">
      <c r="A70" s="60" t="s">
        <v>141</v>
      </c>
      <c r="B70" s="90"/>
      <c r="C70" s="60"/>
      <c r="D70" s="60"/>
      <c r="E70" s="60"/>
      <c r="F70" s="60"/>
      <c r="G70" s="60"/>
    </row>
    <row r="71" spans="1:7" ht="15" customHeight="1" x14ac:dyDescent="0.4">
      <c r="A71" s="60" t="s">
        <v>142</v>
      </c>
      <c r="B71" s="90"/>
      <c r="C71" s="60"/>
      <c r="D71" s="60"/>
      <c r="E71" s="60"/>
      <c r="F71" s="60"/>
      <c r="G71" s="60"/>
    </row>
    <row r="72" spans="1:7" ht="15" customHeight="1" x14ac:dyDescent="0.4">
      <c r="A72" s="60" t="s">
        <v>143</v>
      </c>
      <c r="B72" s="90"/>
      <c r="C72" s="60"/>
      <c r="D72" s="60"/>
      <c r="E72" s="60"/>
      <c r="F72" s="60"/>
      <c r="G72" s="60"/>
    </row>
    <row r="73" spans="1:7" ht="15" customHeight="1" x14ac:dyDescent="0.4">
      <c r="A73" s="60"/>
      <c r="B73" s="60" t="s">
        <v>144</v>
      </c>
      <c r="C73" s="60"/>
      <c r="D73" s="60"/>
      <c r="E73" s="60"/>
      <c r="F73" s="60"/>
      <c r="G73" s="60"/>
    </row>
    <row r="74" spans="1:7" ht="15" customHeight="1" x14ac:dyDescent="0.4">
      <c r="A74" s="60"/>
      <c r="B74" s="60" t="s">
        <v>145</v>
      </c>
      <c r="C74" s="60"/>
      <c r="D74" s="60"/>
      <c r="E74" s="60"/>
      <c r="F74" s="60"/>
      <c r="G74" s="60"/>
    </row>
    <row r="75" spans="1:7" ht="15" customHeight="1" x14ac:dyDescent="0.4">
      <c r="A75" s="60" t="s">
        <v>146</v>
      </c>
      <c r="B75" s="90"/>
      <c r="C75" s="60"/>
      <c r="D75" s="60"/>
      <c r="E75" s="60"/>
      <c r="F75" s="60"/>
      <c r="G75" s="60"/>
    </row>
    <row r="76" spans="1:7" ht="15" customHeight="1" x14ac:dyDescent="0.4">
      <c r="A76" s="60" t="s">
        <v>147</v>
      </c>
      <c r="B76" s="90"/>
      <c r="C76" s="60"/>
      <c r="D76" s="60"/>
      <c r="E76" s="60"/>
      <c r="F76" s="60"/>
      <c r="G76" s="60"/>
    </row>
    <row r="77" spans="1:7" ht="15" customHeight="1" x14ac:dyDescent="0.4">
      <c r="A77" s="60" t="s">
        <v>148</v>
      </c>
      <c r="B77" s="90"/>
      <c r="C77" s="60"/>
      <c r="D77" s="60"/>
      <c r="E77" s="60"/>
      <c r="F77" s="60"/>
      <c r="G77" s="60"/>
    </row>
    <row r="78" spans="1:7" ht="15" customHeight="1" x14ac:dyDescent="0.4">
      <c r="A78" s="60" t="s">
        <v>149</v>
      </c>
      <c r="B78" s="90"/>
      <c r="C78" s="60"/>
      <c r="D78" s="60"/>
      <c r="E78" s="60"/>
      <c r="F78" s="60"/>
      <c r="G78" s="60"/>
    </row>
    <row r="79" spans="1:7" ht="15" customHeight="1" x14ac:dyDescent="0.4">
      <c r="A79" s="60" t="s">
        <v>150</v>
      </c>
      <c r="B79" s="90"/>
      <c r="C79" s="60"/>
      <c r="D79" s="60"/>
      <c r="E79" s="60"/>
      <c r="F79" s="60"/>
      <c r="G79" s="60"/>
    </row>
    <row r="80" spans="1:7" ht="15" customHeight="1" x14ac:dyDescent="0.4">
      <c r="A80" s="60" t="s">
        <v>151</v>
      </c>
      <c r="B80" s="90"/>
      <c r="C80" s="60"/>
      <c r="D80" s="60"/>
      <c r="E80" s="60"/>
      <c r="F80" s="60"/>
      <c r="G80" s="60"/>
    </row>
    <row r="81" spans="1:7" ht="15" customHeight="1" x14ac:dyDescent="0.4">
      <c r="A81" s="60" t="s">
        <v>152</v>
      </c>
      <c r="B81" s="90"/>
      <c r="C81" s="60"/>
      <c r="D81" s="60"/>
      <c r="E81" s="60"/>
      <c r="F81" s="60"/>
      <c r="G81" s="60"/>
    </row>
    <row r="82" spans="1:7" ht="15" customHeight="1" x14ac:dyDescent="0.4">
      <c r="A82" s="60" t="s">
        <v>153</v>
      </c>
      <c r="B82" s="90"/>
      <c r="C82" s="60"/>
      <c r="D82" s="60"/>
      <c r="E82" s="60"/>
      <c r="F82" s="60"/>
      <c r="G82" s="60"/>
    </row>
  </sheetData>
  <mergeCells count="146">
    <mergeCell ref="C63:E63"/>
    <mergeCell ref="AG50:AK50"/>
    <mergeCell ref="AL50:AM50"/>
    <mergeCell ref="C59:E59"/>
    <mergeCell ref="C60:E60"/>
    <mergeCell ref="C61:E61"/>
    <mergeCell ref="C62:E62"/>
    <mergeCell ref="C50:D50"/>
    <mergeCell ref="E50:H50"/>
    <mergeCell ref="I50:N50"/>
    <mergeCell ref="O50:T50"/>
    <mergeCell ref="U50:Z50"/>
    <mergeCell ref="AA50:AF50"/>
    <mergeCell ref="U49:W49"/>
    <mergeCell ref="X49:Z49"/>
    <mergeCell ref="AA49:AC49"/>
    <mergeCell ref="AD49:AF49"/>
    <mergeCell ref="AG49:AI49"/>
    <mergeCell ref="AJ49:AK49"/>
    <mergeCell ref="X48:Z48"/>
    <mergeCell ref="AA48:AC48"/>
    <mergeCell ref="AD48:AF48"/>
    <mergeCell ref="AG48:AI48"/>
    <mergeCell ref="AJ48:AK48"/>
    <mergeCell ref="U48:W48"/>
    <mergeCell ref="F49:H49"/>
    <mergeCell ref="I49:K49"/>
    <mergeCell ref="L49:N49"/>
    <mergeCell ref="O49:Q49"/>
    <mergeCell ref="R49:T49"/>
    <mergeCell ref="F48:H48"/>
    <mergeCell ref="I48:K48"/>
    <mergeCell ref="L48:N48"/>
    <mergeCell ref="O48:Q48"/>
    <mergeCell ref="R48:T48"/>
    <mergeCell ref="AL46:AM46"/>
    <mergeCell ref="F47:H47"/>
    <mergeCell ref="I47:K47"/>
    <mergeCell ref="L47:N47"/>
    <mergeCell ref="O47:Q47"/>
    <mergeCell ref="R47:T47"/>
    <mergeCell ref="A43:B43"/>
    <mergeCell ref="C43:D43"/>
    <mergeCell ref="E43:H43"/>
    <mergeCell ref="I43:N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AD39:AF39"/>
    <mergeCell ref="AG39:AI39"/>
    <mergeCell ref="AJ39:AK39"/>
    <mergeCell ref="A42:B42"/>
    <mergeCell ref="C42:D42"/>
    <mergeCell ref="E42:H42"/>
    <mergeCell ref="I42:N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F38:H38"/>
    <mergeCell ref="I38:K38"/>
    <mergeCell ref="L38:N38"/>
    <mergeCell ref="O38:Q38"/>
    <mergeCell ref="R38:T38"/>
    <mergeCell ref="U37:W37"/>
    <mergeCell ref="X37:Z37"/>
    <mergeCell ref="AA37:AC37"/>
    <mergeCell ref="AD37:AF37"/>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AM11:AN11"/>
    <mergeCell ref="AM12:AN12"/>
    <mergeCell ref="AM13:AN13"/>
    <mergeCell ref="AM14:AN14"/>
    <mergeCell ref="AM15:AN15"/>
    <mergeCell ref="F7:AJ7"/>
    <mergeCell ref="AK7:AK10"/>
    <mergeCell ref="AL7:AL10"/>
    <mergeCell ref="AM7:AN10"/>
    <mergeCell ref="F8:L8"/>
    <mergeCell ref="M8:S8"/>
    <mergeCell ref="T8:Z8"/>
    <mergeCell ref="AA8:AG8"/>
    <mergeCell ref="AH8:AJ8"/>
    <mergeCell ref="AK1:AN1"/>
    <mergeCell ref="M2:P2"/>
    <mergeCell ref="Q2:R2"/>
    <mergeCell ref="S2:T2"/>
    <mergeCell ref="U2:V2"/>
    <mergeCell ref="AK2:AN2"/>
    <mergeCell ref="AH5:AJ5"/>
    <mergeCell ref="A7:A10"/>
    <mergeCell ref="B7:B8"/>
    <mergeCell ref="C7:C10"/>
    <mergeCell ref="D7:D10"/>
    <mergeCell ref="E7:E10"/>
    <mergeCell ref="AK3:AN3"/>
    <mergeCell ref="AK4:AN4"/>
    <mergeCell ref="B9:B10"/>
  </mergeCells>
  <phoneticPr fontId="27"/>
  <dataValidations count="7">
    <dataValidation type="whole" operator="greaterThanOrEqual" allowBlank="1" showInputMessage="1" showErrorMessage="1" sqref="I38:I39 D38:F39 AG38:AG39 AD38:AD39 AA38:AA39 X38:X39 U38:U39 R38:R39 O38:O39 L38:L39" xr:uid="{3BA0EFDC-59B1-4735-A75D-5F6F4693DB85}">
      <formula1>0</formula1>
    </dataValidation>
    <dataValidation operator="greaterThanOrEqual" allowBlank="1" showInputMessage="1" showErrorMessage="1" sqref="I44 AJ38:AJ39 AL38 L40 L44 I40" xr:uid="{7EEBFB3A-E3B5-4CCD-B558-16206016E7C6}"/>
    <dataValidation type="list" allowBlank="1" showInputMessage="1" showErrorMessage="1" sqref="C11:C30" xr:uid="{A942DB7D-14BC-46D0-89C6-7623BBFB0B27}">
      <formula1>"A,B,C,D"</formula1>
    </dataValidation>
    <dataValidation type="list" allowBlank="1" showInputMessage="1" showErrorMessage="1" sqref="AK4:AN4" xr:uid="{F0EF64FA-D59E-4016-B593-F83EBD19D497}">
      <formula1>"予定,実績"</formula1>
    </dataValidation>
    <dataValidation type="list" allowBlank="1" showInputMessage="1" showErrorMessage="1" sqref="AK3:AN3" xr:uid="{6A738414-BD4D-4470-A636-7F0571354A66}">
      <formula1>"４週,歴月"</formula1>
    </dataValidation>
    <dataValidation type="list" allowBlank="1" showInputMessage="1" sqref="B12:B30" xr:uid="{F6394CD1-C388-4D04-9C63-E49391D826F6}">
      <formula1>INDIRECT($AK$1)</formula1>
    </dataValidation>
    <dataValidation allowBlank="1" showInputMessage="1" sqref="B11" xr:uid="{4B17345A-6529-4F08-88B7-36CBA98AC06F}"/>
  </dataValidations>
  <printOptions horizontalCentered="1" verticalCentered="1"/>
  <pageMargins left="0.19685039370078741" right="0.19685039370078741" top="0.39370078740157483" bottom="0.19685039370078741" header="0.19685039370078741" footer="0.39370078740157483"/>
  <pageSetup paperSize="9" scale="88" fitToHeight="0" orientation="landscape" r:id="rId1"/>
  <headerFooter alignWithMargins="0">
    <oddHeader>&amp;L&amp;"ＭＳ ゴシック,標準"&amp;10（参考様式）</oddHeader>
  </headerFooter>
  <rowBreaks count="2" manualBreakCount="2">
    <brk id="35" max="39" man="1"/>
    <brk id="51" max="3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50F5D-98FB-4738-8918-41361C9F947A}">
  <sheetPr>
    <pageSetUpPr fitToPage="1"/>
  </sheetPr>
  <dimension ref="A1:AS84"/>
  <sheetViews>
    <sheetView showGridLines="0" view="pageBreakPreview" zoomScaleNormal="100" zoomScaleSheetLayoutView="100" workbookViewId="0">
      <selection activeCell="M2" sqref="M2:P2"/>
    </sheetView>
  </sheetViews>
  <sheetFormatPr defaultColWidth="8.25" defaultRowHeight="21" customHeight="1" x14ac:dyDescent="0.4"/>
  <cols>
    <col min="1" max="1" width="2.625" style="59" customWidth="1"/>
    <col min="2" max="2" width="14.2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42" width="8.25" style="59"/>
    <col min="43" max="44" width="41.5" style="59" customWidth="1"/>
    <col min="45" max="45" width="34.5" style="59" customWidth="1"/>
    <col min="46" max="16384" width="8.25" style="59"/>
  </cols>
  <sheetData>
    <row r="1" spans="1:40" ht="20.100000000000001" customHeight="1" x14ac:dyDescent="0.4">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284" t="s">
        <v>206</v>
      </c>
      <c r="AL1" s="284"/>
      <c r="AM1" s="284"/>
      <c r="AN1" s="284"/>
    </row>
    <row r="2" spans="1:40" ht="18" customHeight="1" x14ac:dyDescent="0.4">
      <c r="A2" s="62"/>
      <c r="B2" s="63"/>
      <c r="C2" s="63"/>
      <c r="D2" s="63"/>
      <c r="E2" s="63"/>
      <c r="F2" s="63"/>
      <c r="G2" s="63"/>
      <c r="H2" s="63"/>
      <c r="I2" s="63"/>
      <c r="J2" s="63"/>
      <c r="K2" s="63"/>
      <c r="L2" s="63"/>
      <c r="M2" s="285">
        <v>2024</v>
      </c>
      <c r="N2" s="285"/>
      <c r="O2" s="285"/>
      <c r="P2" s="285"/>
      <c r="Q2" s="286" t="s">
        <v>94</v>
      </c>
      <c r="R2" s="286"/>
      <c r="S2" s="285">
        <v>5</v>
      </c>
      <c r="T2" s="285"/>
      <c r="U2" s="286" t="s">
        <v>95</v>
      </c>
      <c r="V2" s="286"/>
      <c r="W2" s="63"/>
      <c r="X2" s="63"/>
      <c r="Y2" s="63"/>
      <c r="Z2" s="62"/>
      <c r="AA2" s="62"/>
      <c r="AC2" s="79"/>
      <c r="AD2" s="63"/>
      <c r="AE2" s="63"/>
      <c r="AF2" s="63"/>
      <c r="AG2" s="63"/>
      <c r="AH2" s="63"/>
      <c r="AI2" s="79" t="s">
        <v>96</v>
      </c>
      <c r="AJ2" s="79"/>
      <c r="AK2" s="287"/>
      <c r="AL2" s="287"/>
      <c r="AM2" s="287"/>
      <c r="AN2" s="287"/>
    </row>
    <row r="3" spans="1:40" ht="18" customHeight="1" x14ac:dyDescent="0.4">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272" t="s">
        <v>154</v>
      </c>
      <c r="AL3" s="272"/>
      <c r="AM3" s="272"/>
      <c r="AN3" s="272"/>
    </row>
    <row r="4" spans="1:40" ht="18" customHeight="1" x14ac:dyDescent="0.4">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272"/>
      <c r="AL4" s="272"/>
      <c r="AM4" s="272"/>
      <c r="AN4" s="272"/>
    </row>
    <row r="5" spans="1:40" ht="18" customHeight="1" x14ac:dyDescent="0.4">
      <c r="A5" s="82"/>
      <c r="B5" s="82"/>
      <c r="C5" s="82"/>
      <c r="D5" s="82"/>
      <c r="E5" s="82"/>
      <c r="F5" s="82"/>
      <c r="G5" s="82"/>
      <c r="H5" s="82"/>
      <c r="I5" s="82"/>
      <c r="J5" s="82"/>
      <c r="K5" s="82"/>
      <c r="L5" s="82"/>
      <c r="M5" s="82"/>
      <c r="N5" s="82"/>
      <c r="O5" s="82"/>
      <c r="P5" s="82"/>
      <c r="Q5" s="82"/>
      <c r="R5" s="82"/>
      <c r="S5" s="82"/>
      <c r="T5" s="82"/>
      <c r="U5" s="82"/>
      <c r="V5" s="82"/>
      <c r="W5" s="82"/>
      <c r="Y5" s="85"/>
      <c r="Z5" s="85"/>
      <c r="AA5" s="85"/>
      <c r="AB5" s="62"/>
      <c r="AC5" s="119"/>
      <c r="AD5" s="119"/>
      <c r="AE5" s="119"/>
      <c r="AF5" s="119"/>
      <c r="AG5" s="119"/>
      <c r="AH5" s="119"/>
      <c r="AI5" s="120" t="s">
        <v>207</v>
      </c>
      <c r="AJ5" s="118"/>
      <c r="AK5" s="302" t="s">
        <v>208</v>
      </c>
      <c r="AL5" s="303"/>
      <c r="AM5" s="303"/>
      <c r="AN5" s="304"/>
    </row>
    <row r="6" spans="1:40" ht="18" customHeight="1" x14ac:dyDescent="0.4">
      <c r="A6" s="82"/>
      <c r="B6" s="82"/>
      <c r="C6" s="82"/>
      <c r="D6" s="82"/>
      <c r="E6" s="82"/>
      <c r="F6" s="82"/>
      <c r="G6" s="82"/>
      <c r="H6" s="82"/>
      <c r="I6" s="82"/>
      <c r="J6" s="82"/>
      <c r="K6" s="82"/>
      <c r="L6" s="82"/>
      <c r="M6" s="82"/>
      <c r="N6" s="82"/>
      <c r="O6" s="82"/>
      <c r="P6" s="82"/>
      <c r="Q6" s="82"/>
      <c r="R6" s="121"/>
      <c r="S6" s="82"/>
      <c r="U6" s="82"/>
      <c r="V6" s="82"/>
      <c r="W6" s="82"/>
      <c r="Y6" s="85"/>
      <c r="Z6" s="85"/>
      <c r="AA6" s="85"/>
      <c r="AB6" s="62"/>
      <c r="AC6" s="85"/>
      <c r="AD6" s="85"/>
      <c r="AE6" s="85"/>
      <c r="AF6" s="85"/>
      <c r="AG6" s="112" t="s">
        <v>290</v>
      </c>
      <c r="AH6" s="273">
        <v>40</v>
      </c>
      <c r="AI6" s="273"/>
      <c r="AJ6" s="273"/>
      <c r="AK6" s="85" t="s">
        <v>100</v>
      </c>
      <c r="AL6" s="110">
        <v>160</v>
      </c>
      <c r="AM6" s="85" t="s">
        <v>101</v>
      </c>
      <c r="AN6" s="62"/>
    </row>
    <row r="7" spans="1:40" ht="9.9499999999999993" customHeight="1" x14ac:dyDescent="0.4">
      <c r="A7" s="62"/>
      <c r="B7" s="66"/>
      <c r="C7" s="66"/>
      <c r="D7" s="66"/>
      <c r="E7" s="66"/>
      <c r="F7" s="66"/>
      <c r="G7" s="66"/>
      <c r="H7" s="66"/>
      <c r="I7" s="66"/>
      <c r="J7" s="66"/>
      <c r="K7" s="66"/>
      <c r="L7" s="66"/>
      <c r="M7" s="66"/>
      <c r="N7" s="66"/>
      <c r="O7" s="66"/>
      <c r="P7" s="66"/>
      <c r="Q7" s="66"/>
      <c r="R7" s="66"/>
      <c r="S7" s="66"/>
      <c r="T7" s="66"/>
      <c r="U7" s="66"/>
      <c r="V7" s="66"/>
      <c r="W7" s="66"/>
      <c r="X7" s="63"/>
      <c r="Y7" s="63"/>
      <c r="Z7" s="63"/>
      <c r="AA7" s="63"/>
      <c r="AB7" s="63"/>
      <c r="AC7" s="63"/>
      <c r="AD7" s="63"/>
      <c r="AE7" s="63"/>
      <c r="AF7" s="63"/>
      <c r="AG7" s="63"/>
      <c r="AH7" s="63"/>
      <c r="AI7" s="63"/>
      <c r="AJ7" s="63"/>
      <c r="AK7" s="63"/>
      <c r="AL7" s="63"/>
      <c r="AM7" s="62"/>
      <c r="AN7" s="62"/>
    </row>
    <row r="8" spans="1:40" ht="15" customHeight="1" x14ac:dyDescent="0.4">
      <c r="A8" s="270" t="s">
        <v>102</v>
      </c>
      <c r="B8" s="280" t="s">
        <v>292</v>
      </c>
      <c r="C8" s="274" t="s">
        <v>293</v>
      </c>
      <c r="D8" s="250" t="s">
        <v>294</v>
      </c>
      <c r="E8" s="268" t="s">
        <v>295</v>
      </c>
      <c r="F8" s="277" t="s">
        <v>291</v>
      </c>
      <c r="G8" s="277"/>
      <c r="H8" s="277"/>
      <c r="I8" s="277"/>
      <c r="J8" s="277"/>
      <c r="K8" s="277"/>
      <c r="L8" s="277"/>
      <c r="M8" s="277"/>
      <c r="N8" s="277"/>
      <c r="O8" s="277"/>
      <c r="P8" s="277"/>
      <c r="Q8" s="277"/>
      <c r="R8" s="277"/>
      <c r="S8" s="277"/>
      <c r="T8" s="277"/>
      <c r="U8" s="277"/>
      <c r="V8" s="277"/>
      <c r="W8" s="277"/>
      <c r="X8" s="277"/>
      <c r="Y8" s="277"/>
      <c r="Z8" s="277"/>
      <c r="AA8" s="277"/>
      <c r="AB8" s="277"/>
      <c r="AC8" s="277"/>
      <c r="AD8" s="277"/>
      <c r="AE8" s="277"/>
      <c r="AF8" s="277"/>
      <c r="AG8" s="277"/>
      <c r="AH8" s="277"/>
      <c r="AI8" s="277"/>
      <c r="AJ8" s="277"/>
      <c r="AK8" s="278" t="s">
        <v>296</v>
      </c>
      <c r="AL8" s="251" t="s">
        <v>297</v>
      </c>
      <c r="AM8" s="279" t="s">
        <v>298</v>
      </c>
      <c r="AN8" s="279"/>
    </row>
    <row r="9" spans="1:40" ht="15" customHeight="1" x14ac:dyDescent="0.4">
      <c r="A9" s="270"/>
      <c r="B9" s="281"/>
      <c r="C9" s="275"/>
      <c r="D9" s="250"/>
      <c r="E9" s="268"/>
      <c r="F9" s="250" t="s">
        <v>111</v>
      </c>
      <c r="G9" s="250"/>
      <c r="H9" s="250"/>
      <c r="I9" s="250"/>
      <c r="J9" s="250"/>
      <c r="K9" s="250"/>
      <c r="L9" s="250"/>
      <c r="M9" s="250" t="s">
        <v>112</v>
      </c>
      <c r="N9" s="250"/>
      <c r="O9" s="250"/>
      <c r="P9" s="250"/>
      <c r="Q9" s="250"/>
      <c r="R9" s="250"/>
      <c r="S9" s="250"/>
      <c r="T9" s="250" t="s">
        <v>113</v>
      </c>
      <c r="U9" s="250"/>
      <c r="V9" s="250"/>
      <c r="W9" s="250"/>
      <c r="X9" s="250"/>
      <c r="Y9" s="250"/>
      <c r="Z9" s="250"/>
      <c r="AA9" s="250" t="s">
        <v>114</v>
      </c>
      <c r="AB9" s="250"/>
      <c r="AC9" s="250"/>
      <c r="AD9" s="250"/>
      <c r="AE9" s="250"/>
      <c r="AF9" s="250"/>
      <c r="AG9" s="250"/>
      <c r="AH9" s="250" t="s">
        <v>115</v>
      </c>
      <c r="AI9" s="250"/>
      <c r="AJ9" s="250"/>
      <c r="AK9" s="278"/>
      <c r="AL9" s="251"/>
      <c r="AM9" s="279"/>
      <c r="AN9" s="279"/>
    </row>
    <row r="10" spans="1:40" ht="15" customHeight="1" x14ac:dyDescent="0.4">
      <c r="A10" s="270"/>
      <c r="B10" s="282" t="s">
        <v>155</v>
      </c>
      <c r="C10" s="275"/>
      <c r="D10" s="250"/>
      <c r="E10" s="268"/>
      <c r="F10" s="64">
        <f>DATE($M$2,$S$2,1)</f>
        <v>45413</v>
      </c>
      <c r="G10" s="64">
        <f>DATE($M$2,$S$2,2)</f>
        <v>45414</v>
      </c>
      <c r="H10" s="64">
        <f>DATE($M$2,$S$2,3)</f>
        <v>45415</v>
      </c>
      <c r="I10" s="64">
        <f>DATE($M$2,$S$2,4)</f>
        <v>45416</v>
      </c>
      <c r="J10" s="64">
        <f>DATE($M$2,$S$2,5)</f>
        <v>45417</v>
      </c>
      <c r="K10" s="64">
        <f>DATE($M$2,$S$2,6)</f>
        <v>45418</v>
      </c>
      <c r="L10" s="64">
        <f>DATE($M$2,$S$2,7)</f>
        <v>45419</v>
      </c>
      <c r="M10" s="64">
        <f>DATE($M$2,$S$2,8)</f>
        <v>45420</v>
      </c>
      <c r="N10" s="64">
        <f>DATE($M$2,$S$2,9)</f>
        <v>45421</v>
      </c>
      <c r="O10" s="64">
        <f>DATE($M$2,$S$2,10)</f>
        <v>45422</v>
      </c>
      <c r="P10" s="64">
        <f>DATE($M$2,$S$2,11)</f>
        <v>45423</v>
      </c>
      <c r="Q10" s="64">
        <f>DATE($M$2,$S$2,12)</f>
        <v>45424</v>
      </c>
      <c r="R10" s="64">
        <f>DATE($M$2,$S$2,13)</f>
        <v>45425</v>
      </c>
      <c r="S10" s="64">
        <f>DATE($M$2,$S$2,14)</f>
        <v>45426</v>
      </c>
      <c r="T10" s="64">
        <f>DATE($M$2,$S$2,15)</f>
        <v>45427</v>
      </c>
      <c r="U10" s="64">
        <f>DATE($M$2,$S$2,16)</f>
        <v>45428</v>
      </c>
      <c r="V10" s="64">
        <f>DATE($M$2,$S$2,17)</f>
        <v>45429</v>
      </c>
      <c r="W10" s="64">
        <f>DATE($M$2,$S$2,18)</f>
        <v>45430</v>
      </c>
      <c r="X10" s="64">
        <f>DATE($M$2,$S$2,19)</f>
        <v>45431</v>
      </c>
      <c r="Y10" s="64">
        <f>DATE($M$2,$S$2,20)</f>
        <v>45432</v>
      </c>
      <c r="Z10" s="64">
        <f>DATE($M$2,$S$2,21)</f>
        <v>45433</v>
      </c>
      <c r="AA10" s="64">
        <f>DATE($M$2,$S$2,22)</f>
        <v>45434</v>
      </c>
      <c r="AB10" s="64">
        <f>DATE($M$2,$S$2,23)</f>
        <v>45435</v>
      </c>
      <c r="AC10" s="64">
        <f>DATE($M$2,$S$2,24)</f>
        <v>45436</v>
      </c>
      <c r="AD10" s="64">
        <f>DATE($M$2,$S$2,25)</f>
        <v>45437</v>
      </c>
      <c r="AE10" s="64">
        <f>DATE($M$2,$S$2,26)</f>
        <v>45438</v>
      </c>
      <c r="AF10" s="64">
        <f>DATE($M$2,$S$2,27)</f>
        <v>45439</v>
      </c>
      <c r="AG10" s="64">
        <f>DATE($M$2,$S$2,28)</f>
        <v>45440</v>
      </c>
      <c r="AH10" s="64">
        <f>IF(DAY(EOMONTH(F10,0))&lt;29,"",DATE($M$2,$S$2,29))</f>
        <v>45441</v>
      </c>
      <c r="AI10" s="64">
        <f>IF(DAY(EOMONTH(F10,0))&lt;30,"",DATE($M$2,$S$2,30))</f>
        <v>45442</v>
      </c>
      <c r="AJ10" s="64">
        <f>IF(DAY(EOMONTH(F10,0))&lt;31,"",DATE($M$2,$S$2,31))</f>
        <v>45443</v>
      </c>
      <c r="AK10" s="278"/>
      <c r="AL10" s="251"/>
      <c r="AM10" s="279"/>
      <c r="AN10" s="279"/>
    </row>
    <row r="11" spans="1:40" ht="15" customHeight="1" x14ac:dyDescent="0.4">
      <c r="A11" s="270"/>
      <c r="B11" s="283"/>
      <c r="C11" s="276"/>
      <c r="D11" s="250"/>
      <c r="E11" s="268"/>
      <c r="F11" s="65">
        <f>DATE($M$2,$S$2,1)</f>
        <v>45413</v>
      </c>
      <c r="G11" s="65">
        <f>DATE($M$2,$S$2,2)</f>
        <v>45414</v>
      </c>
      <c r="H11" s="65">
        <f>DATE($M$2,$S$2,3)</f>
        <v>45415</v>
      </c>
      <c r="I11" s="65">
        <f>DATE($M$2,$S$2,4)</f>
        <v>45416</v>
      </c>
      <c r="J11" s="65">
        <f>DATE($M$2,$S$2,5)</f>
        <v>45417</v>
      </c>
      <c r="K11" s="65">
        <f>DATE($M$2,$S$2,6)</f>
        <v>45418</v>
      </c>
      <c r="L11" s="65">
        <f>DATE($M$2,$S$2,7)</f>
        <v>45419</v>
      </c>
      <c r="M11" s="65">
        <f>DATE($M$2,$S$2,8)</f>
        <v>45420</v>
      </c>
      <c r="N11" s="65">
        <f>DATE($M$2,$S$2,9)</f>
        <v>45421</v>
      </c>
      <c r="O11" s="65">
        <f>DATE($M$2,$S$2,10)</f>
        <v>45422</v>
      </c>
      <c r="P11" s="65">
        <f>DATE($M$2,$S$2,11)</f>
        <v>45423</v>
      </c>
      <c r="Q11" s="65">
        <f>DATE($M$2,$S$2,12)</f>
        <v>45424</v>
      </c>
      <c r="R11" s="65">
        <f>DATE($M$2,$S$2,13)</f>
        <v>45425</v>
      </c>
      <c r="S11" s="65">
        <f>DATE($M$2,$S$2,14)</f>
        <v>45426</v>
      </c>
      <c r="T11" s="65">
        <f>DATE($M$2,$S$2,15)</f>
        <v>45427</v>
      </c>
      <c r="U11" s="65">
        <f>DATE($M$2,$S$2,16)</f>
        <v>45428</v>
      </c>
      <c r="V11" s="65">
        <f>DATE($M$2,$S$2,17)</f>
        <v>45429</v>
      </c>
      <c r="W11" s="65">
        <f>DATE($M$2,$S$2,18)</f>
        <v>45430</v>
      </c>
      <c r="X11" s="65">
        <f>DATE($M$2,$S$2,19)</f>
        <v>45431</v>
      </c>
      <c r="Y11" s="65">
        <f>DATE($M$2,$S$2,20)</f>
        <v>45432</v>
      </c>
      <c r="Z11" s="65">
        <f>DATE($M$2,$S$2,21)</f>
        <v>45433</v>
      </c>
      <c r="AA11" s="65">
        <f>DATE($M$2,$S$2,22)</f>
        <v>45434</v>
      </c>
      <c r="AB11" s="65">
        <f>DATE($M$2,$S$2,23)</f>
        <v>45435</v>
      </c>
      <c r="AC11" s="65">
        <f>DATE($M$2,$S$2,24)</f>
        <v>45436</v>
      </c>
      <c r="AD11" s="65">
        <f>DATE($M$2,$S$2,25)</f>
        <v>45437</v>
      </c>
      <c r="AE11" s="65">
        <f>DATE($M$2,$S$2,26)</f>
        <v>45438</v>
      </c>
      <c r="AF11" s="65">
        <f>DATE($M$2,$S$2,27)</f>
        <v>45439</v>
      </c>
      <c r="AG11" s="65">
        <f>DATE($M$2,$S$2,28)</f>
        <v>45440</v>
      </c>
      <c r="AH11" s="65">
        <f>IF(DAY(EOMONTH(F11,0))&lt;29,"",DATE($M$2,$S$2,29))</f>
        <v>45441</v>
      </c>
      <c r="AI11" s="65">
        <f>IF(DAY(EOMONTH(F11,0))&lt;30,"",DATE($M$2,$S$2,30))</f>
        <v>45442</v>
      </c>
      <c r="AJ11" s="65">
        <f>IF(DAY(EOMONTH(F11,0))&lt;31,"",DATE($M$2,$S$2,31))</f>
        <v>45443</v>
      </c>
      <c r="AK11" s="278"/>
      <c r="AL11" s="251"/>
      <c r="AM11" s="279"/>
      <c r="AN11" s="279"/>
    </row>
    <row r="12" spans="1:40" ht="18" customHeight="1" x14ac:dyDescent="0.4">
      <c r="A12" s="73">
        <v>1</v>
      </c>
      <c r="B12" s="99" t="s">
        <v>156</v>
      </c>
      <c r="C12" s="81" t="s">
        <v>127</v>
      </c>
      <c r="D12" s="100"/>
      <c r="E12" s="101" t="s">
        <v>127</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+SUM(F12:AJ12)</f>
        <v>0</v>
      </c>
      <c r="AL12" s="70">
        <f t="shared" ref="AL12:AL32" si="0">IF($AK$3="４週",AK12/4,AK12/(DAY(EOMONTH($F$10,0))/7))</f>
        <v>0</v>
      </c>
      <c r="AM12" s="265"/>
      <c r="AN12" s="265"/>
    </row>
    <row r="13" spans="1:40" ht="18" customHeight="1" x14ac:dyDescent="0.4">
      <c r="A13" s="73">
        <v>2</v>
      </c>
      <c r="B13" s="99" t="s">
        <v>173</v>
      </c>
      <c r="C13" s="81" t="s">
        <v>129</v>
      </c>
      <c r="D13" s="100"/>
      <c r="E13" s="101" t="s">
        <v>129</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ref="AK13:AK32" si="1">+SUM(F13:AJ13)</f>
        <v>0</v>
      </c>
      <c r="AL13" s="70">
        <f t="shared" si="0"/>
        <v>0</v>
      </c>
      <c r="AM13" s="265"/>
      <c r="AN13" s="265"/>
    </row>
    <row r="14" spans="1:40" ht="18" customHeight="1" x14ac:dyDescent="0.4">
      <c r="A14" s="73">
        <v>3</v>
      </c>
      <c r="B14" s="99" t="s">
        <v>209</v>
      </c>
      <c r="C14" s="81" t="s">
        <v>131</v>
      </c>
      <c r="D14" s="100"/>
      <c r="E14" s="101" t="s">
        <v>131</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1"/>
        <v>0</v>
      </c>
      <c r="AL14" s="70">
        <f t="shared" si="0"/>
        <v>0</v>
      </c>
      <c r="AM14" s="265"/>
      <c r="AN14" s="265"/>
    </row>
    <row r="15" spans="1:40" ht="18" customHeight="1" x14ac:dyDescent="0.4">
      <c r="A15" s="73">
        <v>4</v>
      </c>
      <c r="B15" s="99" t="s">
        <v>210</v>
      </c>
      <c r="C15" s="81" t="s">
        <v>133</v>
      </c>
      <c r="D15" s="100"/>
      <c r="E15" s="101" t="s">
        <v>133</v>
      </c>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1"/>
        <v>0</v>
      </c>
      <c r="AL15" s="70">
        <f t="shared" si="0"/>
        <v>0</v>
      </c>
      <c r="AM15" s="265"/>
      <c r="AN15" s="265"/>
    </row>
    <row r="16" spans="1:40" ht="18" customHeight="1" x14ac:dyDescent="0.4">
      <c r="A16" s="73">
        <v>5</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1"/>
        <v>0</v>
      </c>
      <c r="AL16" s="70">
        <f t="shared" si="0"/>
        <v>0</v>
      </c>
      <c r="AM16" s="265"/>
      <c r="AN16" s="265"/>
    </row>
    <row r="17" spans="1:43" ht="18" customHeight="1" x14ac:dyDescent="0.4">
      <c r="A17" s="73">
        <v>6</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1"/>
        <v>0</v>
      </c>
      <c r="AL17" s="70">
        <f t="shared" si="0"/>
        <v>0</v>
      </c>
      <c r="AM17" s="265"/>
      <c r="AN17" s="265"/>
    </row>
    <row r="18" spans="1:43" ht="18" customHeight="1" x14ac:dyDescent="0.4">
      <c r="A18" s="73">
        <v>7</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1"/>
        <v>0</v>
      </c>
      <c r="AL18" s="70">
        <f t="shared" si="0"/>
        <v>0</v>
      </c>
      <c r="AM18" s="265"/>
      <c r="AN18" s="265"/>
    </row>
    <row r="19" spans="1:43" ht="18" customHeight="1" x14ac:dyDescent="0.4">
      <c r="A19" s="73">
        <v>8</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1"/>
        <v>0</v>
      </c>
      <c r="AL19" s="70">
        <f t="shared" si="0"/>
        <v>0</v>
      </c>
      <c r="AM19" s="265"/>
      <c r="AN19" s="265"/>
    </row>
    <row r="20" spans="1:43" ht="18" customHeight="1" x14ac:dyDescent="0.4">
      <c r="A20" s="73">
        <v>9</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1"/>
        <v>0</v>
      </c>
      <c r="AL20" s="70">
        <f t="shared" si="0"/>
        <v>0</v>
      </c>
      <c r="AM20" s="265"/>
      <c r="AN20" s="265"/>
    </row>
    <row r="21" spans="1:43" ht="18" customHeight="1" x14ac:dyDescent="0.4">
      <c r="A21" s="73">
        <v>10</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1"/>
        <v>0</v>
      </c>
      <c r="AL21" s="70">
        <f t="shared" si="0"/>
        <v>0</v>
      </c>
      <c r="AM21" s="265"/>
      <c r="AN21" s="265"/>
    </row>
    <row r="22" spans="1:43" ht="18" customHeight="1" x14ac:dyDescent="0.4">
      <c r="A22" s="73">
        <v>11</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1"/>
        <v>0</v>
      </c>
      <c r="AL22" s="70">
        <f t="shared" si="0"/>
        <v>0</v>
      </c>
      <c r="AM22" s="265"/>
      <c r="AN22" s="265"/>
    </row>
    <row r="23" spans="1:43" ht="18" customHeight="1" x14ac:dyDescent="0.4">
      <c r="A23" s="73">
        <v>12</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1"/>
        <v>0</v>
      </c>
      <c r="AL23" s="70">
        <f t="shared" si="0"/>
        <v>0</v>
      </c>
      <c r="AM23" s="265"/>
      <c r="AN23" s="265"/>
    </row>
    <row r="24" spans="1:43" ht="18" customHeight="1" x14ac:dyDescent="0.4">
      <c r="A24" s="73">
        <v>13</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1"/>
        <v>0</v>
      </c>
      <c r="AL24" s="70">
        <f t="shared" si="0"/>
        <v>0</v>
      </c>
      <c r="AM24" s="265"/>
      <c r="AN24" s="265"/>
    </row>
    <row r="25" spans="1:43" ht="18" customHeight="1" x14ac:dyDescent="0.4">
      <c r="A25" s="73">
        <v>14</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1"/>
        <v>0</v>
      </c>
      <c r="AL25" s="70">
        <f t="shared" si="0"/>
        <v>0</v>
      </c>
      <c r="AM25" s="265"/>
      <c r="AN25" s="265"/>
    </row>
    <row r="26" spans="1:43" ht="18" customHeight="1" x14ac:dyDescent="0.4">
      <c r="A26" s="73">
        <v>15</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1"/>
        <v>0</v>
      </c>
      <c r="AL26" s="70">
        <f t="shared" si="0"/>
        <v>0</v>
      </c>
      <c r="AM26" s="265"/>
      <c r="AN26" s="265"/>
    </row>
    <row r="27" spans="1:43" ht="18" customHeight="1" x14ac:dyDescent="0.4">
      <c r="A27" s="73">
        <v>16</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1"/>
        <v>0</v>
      </c>
      <c r="AL27" s="70">
        <f t="shared" si="0"/>
        <v>0</v>
      </c>
      <c r="AM27" s="265"/>
      <c r="AN27" s="265"/>
    </row>
    <row r="28" spans="1:43" ht="18" customHeight="1" x14ac:dyDescent="0.4">
      <c r="A28" s="73">
        <v>17</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1"/>
        <v>0</v>
      </c>
      <c r="AL28" s="70">
        <f t="shared" si="0"/>
        <v>0</v>
      </c>
      <c r="AM28" s="265"/>
      <c r="AN28" s="265"/>
    </row>
    <row r="29" spans="1:43" ht="18" customHeight="1" x14ac:dyDescent="0.4">
      <c r="A29" s="73">
        <v>18</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1"/>
        <v>0</v>
      </c>
      <c r="AL29" s="70">
        <f t="shared" si="0"/>
        <v>0</v>
      </c>
      <c r="AM29" s="265"/>
      <c r="AN29" s="265"/>
    </row>
    <row r="30" spans="1:43" ht="18" customHeight="1" x14ac:dyDescent="0.4">
      <c r="A30" s="73">
        <v>19</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1"/>
        <v>0</v>
      </c>
      <c r="AL30" s="70">
        <f t="shared" si="0"/>
        <v>0</v>
      </c>
      <c r="AM30" s="265"/>
      <c r="AN30" s="265"/>
    </row>
    <row r="31" spans="1:43" ht="18" customHeight="1" x14ac:dyDescent="0.4">
      <c r="A31" s="73">
        <v>20</v>
      </c>
      <c r="B31" s="99"/>
      <c r="C31" s="81"/>
      <c r="D31" s="100"/>
      <c r="E31" s="101"/>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9">
        <f t="shared" si="1"/>
        <v>0</v>
      </c>
      <c r="AL31" s="70">
        <f t="shared" si="0"/>
        <v>0</v>
      </c>
      <c r="AM31" s="265"/>
      <c r="AN31" s="265"/>
    </row>
    <row r="32" spans="1:43" ht="18" customHeight="1" x14ac:dyDescent="0.4">
      <c r="A32" s="268" t="s">
        <v>116</v>
      </c>
      <c r="B32" s="269"/>
      <c r="C32" s="269"/>
      <c r="D32" s="269"/>
      <c r="E32" s="269"/>
      <c r="F32" s="71">
        <f>+SUM(F12:F31)</f>
        <v>0</v>
      </c>
      <c r="G32" s="71">
        <f t="shared" ref="G32:AJ32" si="2">+SUM(G12:G31)</f>
        <v>0</v>
      </c>
      <c r="H32" s="71">
        <f t="shared" si="2"/>
        <v>0</v>
      </c>
      <c r="I32" s="71">
        <f t="shared" si="2"/>
        <v>0</v>
      </c>
      <c r="J32" s="71">
        <f t="shared" si="2"/>
        <v>0</v>
      </c>
      <c r="K32" s="71">
        <f t="shared" si="2"/>
        <v>0</v>
      </c>
      <c r="L32" s="71">
        <f t="shared" si="2"/>
        <v>0</v>
      </c>
      <c r="M32" s="71">
        <f t="shared" si="2"/>
        <v>0</v>
      </c>
      <c r="N32" s="71">
        <f t="shared" si="2"/>
        <v>0</v>
      </c>
      <c r="O32" s="71">
        <f t="shared" si="2"/>
        <v>0</v>
      </c>
      <c r="P32" s="71">
        <f t="shared" si="2"/>
        <v>0</v>
      </c>
      <c r="Q32" s="71">
        <f t="shared" si="2"/>
        <v>0</v>
      </c>
      <c r="R32" s="71">
        <f t="shared" si="2"/>
        <v>0</v>
      </c>
      <c r="S32" s="71">
        <f t="shared" si="2"/>
        <v>0</v>
      </c>
      <c r="T32" s="71">
        <f t="shared" si="2"/>
        <v>0</v>
      </c>
      <c r="U32" s="71">
        <f t="shared" si="2"/>
        <v>0</v>
      </c>
      <c r="V32" s="71">
        <f t="shared" si="2"/>
        <v>0</v>
      </c>
      <c r="W32" s="71">
        <f t="shared" si="2"/>
        <v>0</v>
      </c>
      <c r="X32" s="71">
        <f t="shared" si="2"/>
        <v>0</v>
      </c>
      <c r="Y32" s="71">
        <f t="shared" si="2"/>
        <v>0</v>
      </c>
      <c r="Z32" s="71">
        <f t="shared" si="2"/>
        <v>0</v>
      </c>
      <c r="AA32" s="71">
        <f t="shared" si="2"/>
        <v>0</v>
      </c>
      <c r="AB32" s="71">
        <f t="shared" si="2"/>
        <v>0</v>
      </c>
      <c r="AC32" s="71">
        <f t="shared" si="2"/>
        <v>0</v>
      </c>
      <c r="AD32" s="71">
        <f t="shared" si="2"/>
        <v>0</v>
      </c>
      <c r="AE32" s="71">
        <f t="shared" si="2"/>
        <v>0</v>
      </c>
      <c r="AF32" s="71">
        <f t="shared" si="2"/>
        <v>0</v>
      </c>
      <c r="AG32" s="71">
        <f t="shared" si="2"/>
        <v>0</v>
      </c>
      <c r="AH32" s="71">
        <f t="shared" si="2"/>
        <v>0</v>
      </c>
      <c r="AI32" s="71">
        <f t="shared" si="2"/>
        <v>0</v>
      </c>
      <c r="AJ32" s="71">
        <f t="shared" si="2"/>
        <v>0</v>
      </c>
      <c r="AK32" s="69">
        <f t="shared" si="1"/>
        <v>0</v>
      </c>
      <c r="AL32" s="70">
        <f t="shared" si="0"/>
        <v>0</v>
      </c>
      <c r="AM32" s="270"/>
      <c r="AN32" s="270"/>
      <c r="AP32"/>
      <c r="AQ32"/>
    </row>
    <row r="33" spans="1:45" ht="18" customHeight="1" x14ac:dyDescent="0.4">
      <c r="A33" s="269" t="s">
        <v>117</v>
      </c>
      <c r="B33" s="269"/>
      <c r="C33" s="269"/>
      <c r="D33" s="269"/>
      <c r="E33" s="271"/>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71"/>
      <c r="AL33" s="72"/>
      <c r="AM33" s="270"/>
      <c r="AN33" s="270"/>
      <c r="AP33"/>
      <c r="AQ33"/>
    </row>
    <row r="34" spans="1:45" ht="15" customHeight="1" x14ac:dyDescent="0.4">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c r="AP34"/>
      <c r="AQ34"/>
    </row>
    <row r="35" spans="1:45" ht="15" customHeight="1" x14ac:dyDescent="0.4">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5" ht="15" customHeight="1" x14ac:dyDescent="0.4">
      <c r="A36" s="66"/>
      <c r="B36" s="66"/>
      <c r="C36" s="66"/>
      <c r="D36" s="66"/>
      <c r="E36" s="66"/>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6"/>
      <c r="AL36" s="66"/>
      <c r="AM36" s="62"/>
    </row>
    <row r="37" spans="1:45" ht="21" customHeight="1" x14ac:dyDescent="0.4">
      <c r="A37" s="67" t="s">
        <v>176</v>
      </c>
      <c r="B37" s="66"/>
      <c r="C37" s="66"/>
      <c r="D37" s="66"/>
      <c r="E37" s="66"/>
      <c r="F37" s="66"/>
      <c r="G37" s="60"/>
      <c r="H37" s="60"/>
      <c r="I37" s="60"/>
      <c r="J37" s="60"/>
      <c r="K37" s="60"/>
      <c r="L37" s="60"/>
      <c r="M37" s="60"/>
      <c r="N37" s="60"/>
      <c r="O37" s="60"/>
      <c r="AM37" s="66"/>
      <c r="AN37" s="62"/>
    </row>
    <row r="38" spans="1:45" ht="24.95" customHeight="1" x14ac:dyDescent="0.4">
      <c r="A38" s="250"/>
      <c r="B38" s="250"/>
      <c r="C38" s="250"/>
      <c r="D38" s="94">
        <v>4</v>
      </c>
      <c r="E38" s="94">
        <v>5</v>
      </c>
      <c r="F38" s="264">
        <v>6</v>
      </c>
      <c r="G38" s="264"/>
      <c r="H38" s="264"/>
      <c r="I38" s="264">
        <v>7</v>
      </c>
      <c r="J38" s="264"/>
      <c r="K38" s="264"/>
      <c r="L38" s="264">
        <v>8</v>
      </c>
      <c r="M38" s="264"/>
      <c r="N38" s="264"/>
      <c r="O38" s="264">
        <v>9</v>
      </c>
      <c r="P38" s="264"/>
      <c r="Q38" s="264"/>
      <c r="R38" s="264">
        <v>10</v>
      </c>
      <c r="S38" s="264"/>
      <c r="T38" s="264"/>
      <c r="U38" s="264">
        <v>11</v>
      </c>
      <c r="V38" s="264"/>
      <c r="W38" s="264"/>
      <c r="X38" s="264">
        <v>12</v>
      </c>
      <c r="Y38" s="264"/>
      <c r="Z38" s="264"/>
      <c r="AA38" s="264">
        <v>1</v>
      </c>
      <c r="AB38" s="264"/>
      <c r="AC38" s="264"/>
      <c r="AD38" s="264">
        <v>2</v>
      </c>
      <c r="AE38" s="264"/>
      <c r="AF38" s="264"/>
      <c r="AG38" s="264">
        <v>3</v>
      </c>
      <c r="AH38" s="264"/>
      <c r="AI38" s="264"/>
      <c r="AJ38" s="250" t="s">
        <v>177</v>
      </c>
      <c r="AK38" s="250"/>
      <c r="AL38" s="80" t="s">
        <v>178</v>
      </c>
      <c r="AM38"/>
      <c r="AN38"/>
      <c r="AO38"/>
    </row>
    <row r="39" spans="1:45" ht="18" customHeight="1" x14ac:dyDescent="0.4">
      <c r="A39" s="262" t="s">
        <v>179</v>
      </c>
      <c r="B39" s="262"/>
      <c r="C39" s="262"/>
      <c r="D39" s="68">
        <v>1400</v>
      </c>
      <c r="E39" s="68">
        <v>1310</v>
      </c>
      <c r="F39" s="263">
        <v>1400</v>
      </c>
      <c r="G39" s="263"/>
      <c r="H39" s="263"/>
      <c r="I39" s="263">
        <v>1470</v>
      </c>
      <c r="J39" s="263"/>
      <c r="K39" s="263"/>
      <c r="L39" s="263">
        <v>1470</v>
      </c>
      <c r="M39" s="263"/>
      <c r="N39" s="263"/>
      <c r="O39" s="263">
        <v>1330</v>
      </c>
      <c r="P39" s="263"/>
      <c r="Q39" s="263"/>
      <c r="R39" s="263">
        <v>1400</v>
      </c>
      <c r="S39" s="263"/>
      <c r="T39" s="263"/>
      <c r="U39" s="263">
        <v>1400</v>
      </c>
      <c r="V39" s="263"/>
      <c r="W39" s="263"/>
      <c r="X39" s="263">
        <v>1330</v>
      </c>
      <c r="Y39" s="263"/>
      <c r="Z39" s="263"/>
      <c r="AA39" s="263">
        <v>1330</v>
      </c>
      <c r="AB39" s="263"/>
      <c r="AC39" s="263"/>
      <c r="AD39" s="263">
        <v>1330</v>
      </c>
      <c r="AE39" s="263"/>
      <c r="AF39" s="263"/>
      <c r="AG39" s="263">
        <v>1400</v>
      </c>
      <c r="AH39" s="263"/>
      <c r="AI39" s="263"/>
      <c r="AJ39" s="258">
        <f>SUM(D39:AI39)</f>
        <v>16570</v>
      </c>
      <c r="AK39" s="258"/>
      <c r="AL39" s="266">
        <f>ROUNDUP(AJ39/AJ40,1)</f>
        <v>70</v>
      </c>
      <c r="AM39"/>
      <c r="AN39"/>
      <c r="AO39"/>
    </row>
    <row r="40" spans="1:45" ht="18" customHeight="1" x14ac:dyDescent="0.4">
      <c r="A40" s="262" t="s">
        <v>180</v>
      </c>
      <c r="B40" s="262"/>
      <c r="C40" s="262"/>
      <c r="D40" s="68">
        <v>20</v>
      </c>
      <c r="E40" s="68">
        <v>19</v>
      </c>
      <c r="F40" s="263">
        <v>20</v>
      </c>
      <c r="G40" s="263"/>
      <c r="H40" s="263"/>
      <c r="I40" s="263">
        <v>21</v>
      </c>
      <c r="J40" s="263"/>
      <c r="K40" s="263"/>
      <c r="L40" s="263">
        <v>21</v>
      </c>
      <c r="M40" s="263"/>
      <c r="N40" s="263"/>
      <c r="O40" s="263">
        <v>19</v>
      </c>
      <c r="P40" s="263"/>
      <c r="Q40" s="263"/>
      <c r="R40" s="263">
        <v>20</v>
      </c>
      <c r="S40" s="263"/>
      <c r="T40" s="263"/>
      <c r="U40" s="263">
        <v>20</v>
      </c>
      <c r="V40" s="263"/>
      <c r="W40" s="263"/>
      <c r="X40" s="263">
        <v>19</v>
      </c>
      <c r="Y40" s="263"/>
      <c r="Z40" s="263"/>
      <c r="AA40" s="263">
        <v>19</v>
      </c>
      <c r="AB40" s="263"/>
      <c r="AC40" s="263"/>
      <c r="AD40" s="263">
        <v>19</v>
      </c>
      <c r="AE40" s="263"/>
      <c r="AF40" s="263"/>
      <c r="AG40" s="263">
        <v>20</v>
      </c>
      <c r="AH40" s="263"/>
      <c r="AI40" s="263"/>
      <c r="AJ40" s="258">
        <f>+SUM(D40:AI40)</f>
        <v>237</v>
      </c>
      <c r="AK40" s="258"/>
      <c r="AL40" s="267"/>
      <c r="AM40"/>
      <c r="AN40"/>
      <c r="AO40"/>
    </row>
    <row r="41" spans="1:45" ht="5.0999999999999996" customHeight="1" x14ac:dyDescent="0.4">
      <c r="A41" s="83"/>
      <c r="B41" s="83"/>
      <c r="C41" s="83"/>
      <c r="D41"/>
      <c r="E41"/>
      <c r="F41"/>
      <c r="G41"/>
      <c r="H41"/>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102"/>
      <c r="AK41" s="60"/>
      <c r="AL41" s="66"/>
      <c r="AM41" s="66"/>
      <c r="AN41" s="62"/>
    </row>
    <row r="42" spans="1:45" ht="18" customHeight="1" x14ac:dyDescent="0.4">
      <c r="A42" s="67" t="s">
        <v>159</v>
      </c>
      <c r="B42" s="60"/>
      <c r="D42" s="60"/>
      <c r="E42" s="60"/>
      <c r="F42" s="60"/>
      <c r="G42" s="60"/>
      <c r="H42" s="60"/>
      <c r="I42"/>
      <c r="J42"/>
      <c r="K42"/>
      <c r="L42"/>
      <c r="M42"/>
      <c r="N42"/>
      <c r="O42" s="60"/>
      <c r="P42" s="60"/>
      <c r="Q42" s="60"/>
      <c r="R42" s="60"/>
      <c r="S42" s="60"/>
      <c r="T42" s="60"/>
      <c r="U42" s="60"/>
      <c r="V42" s="60"/>
      <c r="W42" s="66"/>
      <c r="X42" s="60"/>
      <c r="Y42" s="60"/>
      <c r="Z42" s="60"/>
      <c r="AA42" s="60"/>
      <c r="AB42" s="60"/>
      <c r="AC42" s="60"/>
      <c r="AD42" s="60"/>
      <c r="AE42" s="60"/>
      <c r="AF42" s="60"/>
      <c r="AG42" s="60"/>
      <c r="AH42" s="60"/>
      <c r="AI42" s="60"/>
      <c r="AJ42" s="102"/>
      <c r="AK42" s="60"/>
      <c r="AL42" s="66"/>
      <c r="AM42" s="66"/>
      <c r="AN42" s="62"/>
    </row>
    <row r="43" spans="1:45" ht="24.95" customHeight="1" x14ac:dyDescent="0.4">
      <c r="A43" s="250" t="s">
        <v>160</v>
      </c>
      <c r="B43" s="250"/>
      <c r="C43" s="250" t="s">
        <v>173</v>
      </c>
      <c r="D43" s="250"/>
      <c r="E43" s="251" t="s">
        <v>211</v>
      </c>
      <c r="F43" s="251"/>
      <c r="G43" s="251"/>
      <c r="H43" s="251"/>
      <c r="I43" s="247" t="s">
        <v>212</v>
      </c>
      <c r="J43" s="248"/>
      <c r="K43" s="248"/>
      <c r="L43" s="248"/>
      <c r="M43" s="248"/>
      <c r="N43" s="259"/>
      <c r="O43"/>
      <c r="P43"/>
      <c r="Q43"/>
      <c r="R43"/>
      <c r="S43"/>
      <c r="T43"/>
      <c r="U43"/>
      <c r="W43" s="66"/>
      <c r="X43" s="60"/>
      <c r="Y43" s="60"/>
      <c r="Z43" s="60"/>
      <c r="AA43" s="60"/>
      <c r="AB43" s="60"/>
      <c r="AC43" s="60"/>
      <c r="AD43" s="60"/>
      <c r="AE43" s="60"/>
      <c r="AF43" s="60"/>
      <c r="AG43" s="60"/>
      <c r="AH43" s="60"/>
      <c r="AI43" s="60"/>
      <c r="AJ43" s="102"/>
      <c r="AK43" s="60"/>
      <c r="AL43" s="66"/>
      <c r="AM43" s="66"/>
      <c r="AN43" s="62"/>
    </row>
    <row r="44" spans="1:45" ht="18" customHeight="1" x14ac:dyDescent="0.4">
      <c r="A44" s="251" t="s">
        <v>161</v>
      </c>
      <c r="B44" s="251"/>
      <c r="C44" s="249">
        <f>ROUNDDOWN(IF(AL39&lt;=60,1,1+ROUNDUP((AL39-60)/40,0)),1)</f>
        <v>2</v>
      </c>
      <c r="D44" s="249"/>
      <c r="E44" s="249">
        <f>ROUNDDOWN(AL39/6,1)</f>
        <v>11.6</v>
      </c>
      <c r="F44" s="249"/>
      <c r="G44" s="249"/>
      <c r="H44" s="249"/>
      <c r="I44" s="249">
        <f>ROUNDDOWN(AL39/15,1)</f>
        <v>4.5999999999999996</v>
      </c>
      <c r="J44" s="249"/>
      <c r="K44" s="249"/>
      <c r="L44" s="249"/>
      <c r="M44" s="249"/>
      <c r="N44" s="249"/>
      <c r="O44"/>
      <c r="P44"/>
      <c r="Q44"/>
      <c r="R44"/>
      <c r="S44"/>
      <c r="T44"/>
      <c r="U44"/>
      <c r="W44" s="66"/>
      <c r="X44" s="60"/>
      <c r="Y44" s="60"/>
      <c r="Z44" s="60"/>
      <c r="AA44" s="60"/>
      <c r="AB44" s="60"/>
      <c r="AC44" s="60"/>
      <c r="AD44" s="60"/>
      <c r="AE44" s="60"/>
      <c r="AF44" s="60"/>
      <c r="AG44" s="60"/>
      <c r="AH44" s="60"/>
      <c r="AI44" s="60"/>
      <c r="AJ44" s="102"/>
      <c r="AK44" s="60"/>
      <c r="AL44" s="66"/>
      <c r="AM44" s="66"/>
      <c r="AN44" s="62"/>
    </row>
    <row r="45" spans="1:45" ht="5.0999999999999996" customHeight="1" x14ac:dyDescent="0.4">
      <c r="A45" s="83"/>
      <c r="B45" s="83"/>
      <c r="C45" s="83"/>
      <c r="D45" s="83"/>
      <c r="E45" s="83"/>
      <c r="F45" s="83"/>
      <c r="G45" s="83"/>
      <c r="H45" s="83"/>
      <c r="I45" s="83"/>
      <c r="J45" s="60"/>
      <c r="K45" s="60"/>
      <c r="L45" s="60"/>
      <c r="M45" s="102"/>
      <c r="N45" s="60"/>
      <c r="O45" s="60"/>
      <c r="P45" s="60"/>
      <c r="Q45"/>
      <c r="W45" s="66"/>
      <c r="X45" s="60"/>
      <c r="Y45" s="60"/>
      <c r="Z45" s="60"/>
      <c r="AA45" s="60"/>
      <c r="AB45" s="60"/>
      <c r="AC45" s="60"/>
      <c r="AD45" s="60"/>
      <c r="AE45" s="60"/>
      <c r="AF45" s="60"/>
      <c r="AG45" s="60"/>
      <c r="AH45" s="60"/>
      <c r="AI45" s="60"/>
      <c r="AJ45" s="102"/>
      <c r="AK45" s="60"/>
      <c r="AL45" s="66"/>
      <c r="AM45" s="66"/>
      <c r="AN45" s="62"/>
    </row>
    <row r="46" spans="1:45" ht="21" customHeight="1" x14ac:dyDescent="0.4">
      <c r="A46" s="67" t="s">
        <v>163</v>
      </c>
      <c r="B46" s="59"/>
      <c r="C46" s="63"/>
      <c r="D46" s="63"/>
      <c r="E46" s="63"/>
      <c r="F46" s="63"/>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3"/>
      <c r="AM46" s="63"/>
      <c r="AN46" s="62"/>
    </row>
    <row r="47" spans="1:45" ht="24.95" customHeight="1" x14ac:dyDescent="0.4">
      <c r="A47" s="62"/>
      <c r="B47" s="66"/>
      <c r="C47" s="247" t="s">
        <v>311</v>
      </c>
      <c r="D47" s="248"/>
      <c r="E47" s="260" t="s">
        <v>314</v>
      </c>
      <c r="F47" s="260"/>
      <c r="G47" s="260"/>
      <c r="H47" s="260"/>
      <c r="I47" s="247" t="s">
        <v>212</v>
      </c>
      <c r="J47" s="248"/>
      <c r="K47" s="248"/>
      <c r="L47" s="248"/>
      <c r="M47" s="248"/>
      <c r="N47" s="259"/>
      <c r="O47" s="247" t="s">
        <v>315</v>
      </c>
      <c r="P47" s="248"/>
      <c r="Q47" s="248"/>
      <c r="R47" s="248"/>
      <c r="S47" s="248"/>
      <c r="T47" s="259"/>
      <c r="U47" s="247" t="s">
        <v>225</v>
      </c>
      <c r="V47" s="248"/>
      <c r="W47" s="248"/>
      <c r="X47" s="248"/>
      <c r="Y47" s="248"/>
      <c r="Z47" s="259"/>
      <c r="AA47" s="247" t="s">
        <v>313</v>
      </c>
      <c r="AB47" s="248"/>
      <c r="AC47" s="248"/>
      <c r="AD47" s="248"/>
      <c r="AE47" s="248"/>
      <c r="AF47" s="259"/>
      <c r="AG47" s="260" t="s">
        <v>313</v>
      </c>
      <c r="AH47" s="260"/>
      <c r="AI47" s="260"/>
      <c r="AJ47" s="260"/>
      <c r="AK47" s="260"/>
      <c r="AL47" s="260" t="s">
        <v>313</v>
      </c>
      <c r="AM47" s="260"/>
      <c r="AN47" s="62"/>
    </row>
    <row r="48" spans="1:45" ht="18" customHeight="1" x14ac:dyDescent="0.4">
      <c r="A48" s="62"/>
      <c r="B48" s="66"/>
      <c r="C48" s="98" t="s">
        <v>164</v>
      </c>
      <c r="D48" s="98" t="s">
        <v>165</v>
      </c>
      <c r="E48" s="97" t="s">
        <v>164</v>
      </c>
      <c r="F48" s="261" t="s">
        <v>165</v>
      </c>
      <c r="G48" s="261"/>
      <c r="H48" s="261"/>
      <c r="I48" s="255" t="s">
        <v>164</v>
      </c>
      <c r="J48" s="256"/>
      <c r="K48" s="257"/>
      <c r="L48" s="255" t="s">
        <v>165</v>
      </c>
      <c r="M48" s="256"/>
      <c r="N48" s="257"/>
      <c r="O48" s="255" t="s">
        <v>164</v>
      </c>
      <c r="P48" s="256"/>
      <c r="Q48" s="257"/>
      <c r="R48" s="255" t="s">
        <v>165</v>
      </c>
      <c r="S48" s="256"/>
      <c r="T48" s="257"/>
      <c r="U48" s="255" t="s">
        <v>164</v>
      </c>
      <c r="V48" s="256"/>
      <c r="W48" s="257"/>
      <c r="X48" s="255" t="s">
        <v>165</v>
      </c>
      <c r="Y48" s="256"/>
      <c r="Z48" s="257"/>
      <c r="AA48" s="255" t="s">
        <v>164</v>
      </c>
      <c r="AB48" s="256"/>
      <c r="AC48" s="257"/>
      <c r="AD48" s="255" t="s">
        <v>165</v>
      </c>
      <c r="AE48" s="256"/>
      <c r="AF48" s="257"/>
      <c r="AG48" s="255" t="s">
        <v>164</v>
      </c>
      <c r="AH48" s="256"/>
      <c r="AI48" s="257"/>
      <c r="AJ48" s="255" t="s">
        <v>165</v>
      </c>
      <c r="AK48" s="257"/>
      <c r="AL48" s="97" t="s">
        <v>27</v>
      </c>
      <c r="AM48" s="97" t="s">
        <v>182</v>
      </c>
      <c r="AN48" s="62"/>
      <c r="AP48" s="60"/>
      <c r="AQ48" s="60"/>
      <c r="AR48" s="60"/>
      <c r="AS48" s="60"/>
    </row>
    <row r="49" spans="1:45" ht="18" customHeight="1" x14ac:dyDescent="0.4">
      <c r="A49" s="62"/>
      <c r="B49" s="74" t="s">
        <v>166</v>
      </c>
      <c r="C49" s="97">
        <f>COUNTIFS($B$12:$B$31,C$47,$C$12:$C$31,"A",$E$12:$E$31,"*")</f>
        <v>1</v>
      </c>
      <c r="D49" s="97">
        <f>COUNTIFS($B$12:$B$31,C$47,$C$12:$C$31,"B",$E$12:$E$31,"*")</f>
        <v>0</v>
      </c>
      <c r="E49" s="97">
        <f>COUNTIFS($B$12:$B$31,E$47,$C$12:$C$31,"A",$E$12:$E$31,"*")</f>
        <v>0</v>
      </c>
      <c r="F49" s="255">
        <f>COUNTIFS($B$12:$B$31,E$47,$C$12:$C$31,"B",$E$12:$E$31,"*")</f>
        <v>1</v>
      </c>
      <c r="G49" s="256"/>
      <c r="H49" s="257"/>
      <c r="I49" s="255">
        <f>COUNTIFS($B$12:$B$31,I$47,$C$12:$C$31,"A",$E$12:$E$31,"*")</f>
        <v>0</v>
      </c>
      <c r="J49" s="256"/>
      <c r="K49" s="257"/>
      <c r="L49" s="255">
        <f>COUNTIFS($B$12:$B$31,I$47,$C$12:$C$31,"B",$E$12:$E$31,"*")</f>
        <v>0</v>
      </c>
      <c r="M49" s="256"/>
      <c r="N49" s="257"/>
      <c r="O49" s="255">
        <f>COUNTIFS($B$12:$B$31,O$47,$C$12:$C$31,"A",$E$12:$E$31,"*")</f>
        <v>0</v>
      </c>
      <c r="P49" s="256"/>
      <c r="Q49" s="257"/>
      <c r="R49" s="255">
        <f>COUNTIFS($B$12:$B$31,O$47,$C$12:$C$31,"B",$E$12:$E$31,"*")</f>
        <v>0</v>
      </c>
      <c r="S49" s="256"/>
      <c r="T49" s="257"/>
      <c r="U49" s="255">
        <f>COUNTIFS($B$12:$B$31,U$47,$C$12:$C$31,"A",$E$12:$E$31,"*")</f>
        <v>0</v>
      </c>
      <c r="V49" s="256"/>
      <c r="W49" s="257"/>
      <c r="X49" s="255">
        <f>COUNTIFS($B$12:$B$31,U$47,$C$12:$C$31,"B",$E$12:$E$31,"*")</f>
        <v>0</v>
      </c>
      <c r="Y49" s="256"/>
      <c r="Z49" s="257"/>
      <c r="AA49" s="255">
        <f>COUNTIFS($B$12:$B$31,AA$47,$C$12:$C$31,"A",$E$12:$E$31,"*")</f>
        <v>0</v>
      </c>
      <c r="AB49" s="256"/>
      <c r="AC49" s="257"/>
      <c r="AD49" s="255">
        <f>COUNTIFS($B$12:$B$31,AA$47,$C$12:$C$31,"B",$E$12:$E$31,"*")</f>
        <v>0</v>
      </c>
      <c r="AE49" s="256"/>
      <c r="AF49" s="257"/>
      <c r="AG49" s="255">
        <f>COUNTIFS($B$12:$B$31,AG$47,$C$12:$C$31,"A",$E$12:$E$31,"*")</f>
        <v>0</v>
      </c>
      <c r="AH49" s="256"/>
      <c r="AI49" s="257"/>
      <c r="AJ49" s="255">
        <f>COUNTIFS($B$12:$B$31,AG$47,$C$12:$C$31,"B",$E$12:$E$31,"*")</f>
        <v>0</v>
      </c>
      <c r="AK49" s="257"/>
      <c r="AL49" s="97">
        <f>COUNTIFS($B$12:$B$31,AL$47,$C$12:$C$31,"A",$E$12:$E$31,"*")</f>
        <v>0</v>
      </c>
      <c r="AM49" s="97">
        <f>COUNTIFS($B$12:$B$31,AL$47,$C$12:$C$31,"B",$E$12:$E$31,"*")</f>
        <v>0</v>
      </c>
      <c r="AN49" s="62"/>
      <c r="AP49" s="60"/>
      <c r="AQ49" s="60"/>
      <c r="AR49" s="60"/>
      <c r="AS49" s="60"/>
    </row>
    <row r="50" spans="1:45" ht="18" customHeight="1" x14ac:dyDescent="0.4">
      <c r="A50" s="62"/>
      <c r="B50" s="80" t="s">
        <v>167</v>
      </c>
      <c r="C50" s="97">
        <f>COUNTIFS($B$12:$B$31,C$47,$C$12:$C$31,"C",$E$12:$E$31,"*")</f>
        <v>0</v>
      </c>
      <c r="D50" s="97">
        <f>COUNTIFS($B$12:$B$31,C$47,$C$12:$C$31,"D",$E$12:$E$31,"*")</f>
        <v>0</v>
      </c>
      <c r="E50" s="97">
        <f>COUNTIFS($B$12:$B$31,E$47,$C$12:$C$31,"C",$E$12:$E$31,"*")</f>
        <v>0</v>
      </c>
      <c r="F50" s="255">
        <f>COUNTIFS($B$12:$B$31,E$47,$C$12:$C$31,"D",$E$12:$E$31,"*")</f>
        <v>0</v>
      </c>
      <c r="G50" s="256"/>
      <c r="H50" s="257"/>
      <c r="I50" s="255">
        <f>COUNTIFS($B$12:$B$31,I$47,$C$12:$C$31,"C",$E$12:$E$31,"*")</f>
        <v>1</v>
      </c>
      <c r="J50" s="256"/>
      <c r="K50" s="257"/>
      <c r="L50" s="255">
        <f>COUNTIFS($B$12:$B$31,I$47,$C$12:$C$31,"D",$E$12:$E$31,"*")</f>
        <v>0</v>
      </c>
      <c r="M50" s="256"/>
      <c r="N50" s="257"/>
      <c r="O50" s="255">
        <f>COUNTIFS($B$12:$B$31,O$47,$C$12:$C$31,"C",$E$12:$E$31,"*")</f>
        <v>0</v>
      </c>
      <c r="P50" s="256"/>
      <c r="Q50" s="257"/>
      <c r="R50" s="255">
        <f>COUNTIFS($B$12:$B$31,O$47,$C$12:$C$31,"D",$E$12:$E$31,"*")</f>
        <v>1</v>
      </c>
      <c r="S50" s="256"/>
      <c r="T50" s="257"/>
      <c r="U50" s="255">
        <f>COUNTIFS($B$12:$B$31,U$47,$C$12:$C$31,"C",$E$12:$E$31,"*")</f>
        <v>0</v>
      </c>
      <c r="V50" s="256"/>
      <c r="W50" s="257"/>
      <c r="X50" s="255">
        <f>COUNTIFS($B$12:$B$31,U$47,$C$12:$C$31,"D",$E$12:$E$31,"*")</f>
        <v>0</v>
      </c>
      <c r="Y50" s="256"/>
      <c r="Z50" s="257"/>
      <c r="AA50" s="255">
        <f>COUNTIFS($B$12:$B$31,AA$47,$C$12:$C$31,"C",$E$12:$E$31,"*")</f>
        <v>0</v>
      </c>
      <c r="AB50" s="256"/>
      <c r="AC50" s="257"/>
      <c r="AD50" s="255">
        <f>COUNTIFS($B$12:$B$31,AA$47,$C$12:$C$31,"D",$E$12:$E$31,"*")</f>
        <v>0</v>
      </c>
      <c r="AE50" s="256"/>
      <c r="AF50" s="257"/>
      <c r="AG50" s="255">
        <f>COUNTIFS($B$12:$B$31,AG$47,$C$12:$C$31,"C",$E$12:$E$31,"*")</f>
        <v>0</v>
      </c>
      <c r="AH50" s="256"/>
      <c r="AI50" s="257"/>
      <c r="AJ50" s="255">
        <f>COUNTIFS($B$12:$B$31,AG$47,$C$12:$C$31,"D",$E$12:$E$31,"*")</f>
        <v>0</v>
      </c>
      <c r="AK50" s="257"/>
      <c r="AL50" s="97">
        <f>COUNTIFS($B$12:$B$31,AL$47,$C$12:$C$31,"C",$E$12:$E$31,"*")</f>
        <v>0</v>
      </c>
      <c r="AM50" s="97">
        <f>COUNTIFS($B$12:$B$31,AL$47,$C$12:$C$31,"D",$E$12:$E$31,"*")</f>
        <v>0</v>
      </c>
      <c r="AN50" s="62"/>
      <c r="AP50" s="60"/>
      <c r="AQ50" s="60"/>
      <c r="AR50" s="60"/>
      <c r="AS50" s="60"/>
    </row>
    <row r="51" spans="1:45" ht="24.95" customHeight="1" x14ac:dyDescent="0.4">
      <c r="A51" s="62"/>
      <c r="B51" s="80" t="s">
        <v>168</v>
      </c>
      <c r="C51" s="247">
        <f>IF($AK$3="４週",SUMIFS($AK$12:$AK$31,$B$12:$B$31,C47)/4/$AH$6,IF($AK$3="歴月",SUMIFS($AK$12:$AK$31,$B$12:$B$31,C47)/$AL$6,"記載する期間を選択してください"))</f>
        <v>0</v>
      </c>
      <c r="D51" s="259"/>
      <c r="E51" s="247">
        <f>IF($AK$3="４週",SUMIFS($AK$12:$AK$31,$B$12:$B$31,E47)/4/$AH$6,IF($AK$3="歴月",SUMIFS($AK$12:$AK$31,$B$12:$B$31,E47)/$AL$6,"記載する期間を選択してください"))</f>
        <v>0</v>
      </c>
      <c r="F51" s="248"/>
      <c r="G51" s="248"/>
      <c r="H51" s="259"/>
      <c r="I51" s="247">
        <f>IF($AK$3="４週",SUMIFS($AK$12:$AK$31,$B$12:$B$31,I47)/4/$AH$6,IF($AK$3="歴月",SUMIFS($AK$12:$AK$31,$B$12:$B$31,I47)/$AL$6,"記載する期間を選択してください"))</f>
        <v>0</v>
      </c>
      <c r="J51" s="248"/>
      <c r="K51" s="248"/>
      <c r="L51" s="248"/>
      <c r="M51" s="248"/>
      <c r="N51" s="259"/>
      <c r="O51" s="247">
        <f>IF($AK$3="４週",SUMIFS($AK$12:$AK$31,$B$12:$B$31,O47)/4/$AH$6,IF($AK$3="歴月",SUMIFS($AK$12:$AK$31,$B$12:$B$31,O47)/$AL$6,"記載する期間を選択してください"))</f>
        <v>0</v>
      </c>
      <c r="P51" s="248"/>
      <c r="Q51" s="248"/>
      <c r="R51" s="248"/>
      <c r="S51" s="248"/>
      <c r="T51" s="259"/>
      <c r="U51" s="247">
        <f>IF($AK$3="４週",SUMIFS($AK$12:$AK$31,$B$12:$B$31,U47)/4/$AH$6,IF($AK$3="歴月",SUMIFS($AK$12:$AK$31,$B$12:$B$31,U47)/$AL$6,"記載する期間を選択してください"))</f>
        <v>0</v>
      </c>
      <c r="V51" s="248"/>
      <c r="W51" s="248"/>
      <c r="X51" s="248"/>
      <c r="Y51" s="248"/>
      <c r="Z51" s="259"/>
      <c r="AA51" s="247">
        <f>IF($AK$3="４週",SUMIFS($AK$12:$AK$31,$B$12:$B$31,AA47)/4/$AH$6,IF($AK$3="歴月",SUMIFS($AK$12:$AK$31,$B$12:$B$31,AA47)/$AL$6,"記載する期間を選択してください"))</f>
        <v>0</v>
      </c>
      <c r="AB51" s="248"/>
      <c r="AC51" s="248"/>
      <c r="AD51" s="248"/>
      <c r="AE51" s="248"/>
      <c r="AF51" s="259"/>
      <c r="AG51" s="247">
        <f>IF($AK$3="４週",SUMIFS($AK$12:$AK$31,$B$12:$B$31,AG47)/4/$AH$6,IF($AK$3="歴月",SUMIFS($AK$12:$AK$31,$B$12:$B$31,AG47)/$AL$6,"記載する期間を選択してください"))</f>
        <v>0</v>
      </c>
      <c r="AH51" s="248"/>
      <c r="AI51" s="248"/>
      <c r="AJ51" s="248"/>
      <c r="AK51" s="259"/>
      <c r="AL51" s="247">
        <f>IF($AK$3="４週",SUMIFS($AK$12:$AK$31,$B$12:$B$31,AL47)/4/$AH$6,IF($AK$3="歴月",SUMIFS($AK$12:$AK$31,$B$12:$B$31,AL47)/$AL$6,"記載する期間を選択してください"))</f>
        <v>0</v>
      </c>
      <c r="AM51" s="259"/>
      <c r="AN51" s="62"/>
      <c r="AP51" s="60"/>
      <c r="AQ51" s="60"/>
      <c r="AR51" s="60"/>
      <c r="AS51" s="60"/>
    </row>
    <row r="52" spans="1:45" ht="5.0999999999999996" customHeight="1" x14ac:dyDescent="0.4">
      <c r="A52" s="62"/>
      <c r="B52" s="59"/>
      <c r="C52" s="76">
        <v>2</v>
      </c>
      <c r="D52" s="76"/>
      <c r="E52" s="76">
        <v>3</v>
      </c>
      <c r="F52" s="76"/>
      <c r="G52" s="76"/>
      <c r="H52" s="76"/>
      <c r="I52" s="76">
        <v>4</v>
      </c>
      <c r="J52" s="76"/>
      <c r="K52" s="76"/>
      <c r="L52" s="76"/>
      <c r="M52" s="76"/>
      <c r="N52" s="76"/>
      <c r="O52" s="76">
        <v>5</v>
      </c>
      <c r="P52" s="76"/>
      <c r="Q52" s="76"/>
      <c r="R52" s="76"/>
      <c r="S52" s="76"/>
      <c r="T52" s="76"/>
      <c r="U52" s="76">
        <v>6</v>
      </c>
      <c r="V52" s="76"/>
      <c r="W52" s="76"/>
      <c r="X52" s="76"/>
      <c r="Y52" s="76"/>
      <c r="Z52" s="76"/>
      <c r="AA52" s="76">
        <v>7</v>
      </c>
      <c r="AB52" s="76"/>
      <c r="AC52" s="76"/>
      <c r="AD52" s="76"/>
      <c r="AE52" s="76"/>
      <c r="AF52" s="76"/>
      <c r="AG52" s="76">
        <v>8</v>
      </c>
      <c r="AH52" s="76"/>
      <c r="AI52" s="76"/>
      <c r="AJ52" s="76"/>
      <c r="AK52" s="76"/>
      <c r="AL52" s="76">
        <v>9</v>
      </c>
      <c r="AM52" s="96"/>
      <c r="AN52" s="62"/>
      <c r="AP52" s="60"/>
      <c r="AQ52" s="60"/>
      <c r="AR52" s="60"/>
      <c r="AS52" s="60"/>
    </row>
    <row r="53" spans="1:45" ht="15" customHeight="1" x14ac:dyDescent="0.4">
      <c r="A53" s="60" t="s">
        <v>118</v>
      </c>
      <c r="B53" s="87"/>
      <c r="C53" s="88"/>
      <c r="D53" s="88"/>
      <c r="E53" s="88"/>
      <c r="F53" s="89"/>
      <c r="G53" s="88"/>
      <c r="H53" s="76"/>
      <c r="I53" s="76"/>
      <c r="J53" s="76"/>
      <c r="K53" s="76"/>
      <c r="L53" s="76"/>
      <c r="M53" s="76"/>
      <c r="N53" s="76"/>
      <c r="O53" s="76"/>
      <c r="P53" s="76"/>
      <c r="Q53" s="76"/>
      <c r="R53" s="76">
        <v>6</v>
      </c>
      <c r="S53" s="76"/>
      <c r="T53" s="76"/>
      <c r="U53" s="76"/>
      <c r="V53" s="76"/>
      <c r="W53" s="76"/>
      <c r="X53" s="76">
        <v>7</v>
      </c>
      <c r="Y53" s="76"/>
      <c r="Z53" s="76"/>
      <c r="AA53" s="76"/>
      <c r="AB53" s="76"/>
      <c r="AC53" s="76"/>
      <c r="AD53" s="76">
        <v>8</v>
      </c>
      <c r="AE53" s="76"/>
      <c r="AF53" s="76"/>
      <c r="AG53" s="77"/>
      <c r="AH53" s="77"/>
      <c r="AI53" s="77"/>
      <c r="AJ53" s="77">
        <v>9</v>
      </c>
      <c r="AK53" s="75"/>
      <c r="AL53" s="75"/>
      <c r="AM53" s="62"/>
    </row>
    <row r="54" spans="1:45" s="60" customFormat="1" ht="15" customHeight="1" x14ac:dyDescent="0.4">
      <c r="A54" s="60" t="s">
        <v>119</v>
      </c>
      <c r="B54" s="83"/>
      <c r="C54" s="83"/>
      <c r="D54" s="83"/>
      <c r="E54" s="83"/>
      <c r="F54" s="83"/>
      <c r="G54" s="83"/>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P54" s="59"/>
      <c r="AQ54" s="59"/>
      <c r="AR54" s="59"/>
      <c r="AS54" s="59"/>
    </row>
    <row r="55" spans="1:45" s="60" customFormat="1" ht="15" customHeight="1" x14ac:dyDescent="0.4">
      <c r="A55" s="60" t="s">
        <v>120</v>
      </c>
      <c r="B55" s="83"/>
      <c r="C55" s="83"/>
      <c r="D55" s="83"/>
      <c r="E55" s="83"/>
      <c r="F55" s="83"/>
      <c r="G55" s="83"/>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P55" s="59"/>
      <c r="AQ55" s="59"/>
      <c r="AR55" s="59"/>
      <c r="AS55" s="59"/>
    </row>
    <row r="56" spans="1:45" s="60" customFormat="1" ht="15" customHeight="1" x14ac:dyDescent="0.4">
      <c r="A56" s="60" t="s">
        <v>213</v>
      </c>
      <c r="B56" s="83"/>
      <c r="C56" s="83"/>
      <c r="D56" s="83"/>
      <c r="E56" s="83"/>
      <c r="F56" s="83"/>
      <c r="G56" s="83"/>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c r="AP56" s="59"/>
      <c r="AQ56" s="59"/>
      <c r="AR56" s="59"/>
      <c r="AS56" s="59"/>
    </row>
    <row r="57" spans="1:45" s="60" customFormat="1" ht="15" customHeight="1" x14ac:dyDescent="0.4">
      <c r="A57" s="60" t="s">
        <v>299</v>
      </c>
      <c r="B57" s="83"/>
      <c r="C57" s="83"/>
      <c r="D57" s="83"/>
      <c r="E57" s="83"/>
      <c r="F57" s="83"/>
      <c r="G57" s="83"/>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c r="AP57" s="59"/>
      <c r="AQ57" s="59"/>
      <c r="AR57" s="59"/>
      <c r="AS57" s="59"/>
    </row>
    <row r="58" spans="1:45" s="60" customFormat="1" ht="15" customHeight="1" x14ac:dyDescent="0.4">
      <c r="A58" s="60" t="s">
        <v>300</v>
      </c>
      <c r="B58" s="83"/>
      <c r="C58" s="83"/>
      <c r="D58" s="83"/>
      <c r="E58" s="83"/>
      <c r="F58" s="83"/>
      <c r="G58" s="83"/>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7"/>
      <c r="AM58" s="67"/>
      <c r="AP58" s="59"/>
      <c r="AQ58" s="59"/>
      <c r="AR58" s="59"/>
      <c r="AS58" s="59"/>
    </row>
    <row r="59" spans="1:45" ht="15" customHeight="1" x14ac:dyDescent="0.4">
      <c r="A59" s="60" t="s">
        <v>123</v>
      </c>
      <c r="B59" s="90"/>
      <c r="C59" s="60"/>
      <c r="D59" s="60"/>
      <c r="E59" s="60"/>
      <c r="F59" s="60"/>
      <c r="G59" s="60"/>
    </row>
    <row r="60" spans="1:45" ht="15" customHeight="1" x14ac:dyDescent="0.4">
      <c r="A60" s="60" t="s">
        <v>301</v>
      </c>
      <c r="B60" s="90"/>
      <c r="C60" s="60"/>
      <c r="D60" s="60"/>
      <c r="E60" s="60"/>
      <c r="F60" s="60"/>
      <c r="G60" s="60"/>
    </row>
    <row r="61" spans="1:45" ht="15" customHeight="1" x14ac:dyDescent="0.4">
      <c r="A61" s="60"/>
      <c r="B61" s="74" t="s">
        <v>125</v>
      </c>
      <c r="C61" s="250" t="s">
        <v>126</v>
      </c>
      <c r="D61" s="250"/>
      <c r="E61" s="250"/>
      <c r="F61" s="60"/>
      <c r="G61" s="60"/>
    </row>
    <row r="62" spans="1:45" ht="15" customHeight="1" x14ac:dyDescent="0.4">
      <c r="A62" s="60"/>
      <c r="B62" s="93" t="s">
        <v>127</v>
      </c>
      <c r="C62" s="258" t="s">
        <v>128</v>
      </c>
      <c r="D62" s="258"/>
      <c r="E62" s="258"/>
      <c r="F62" s="60"/>
      <c r="G62" s="60"/>
    </row>
    <row r="63" spans="1:45" ht="15" customHeight="1" x14ac:dyDescent="0.4">
      <c r="A63" s="60"/>
      <c r="B63" s="93" t="s">
        <v>129</v>
      </c>
      <c r="C63" s="258" t="s">
        <v>130</v>
      </c>
      <c r="D63" s="258"/>
      <c r="E63" s="258"/>
      <c r="F63" s="60"/>
      <c r="G63" s="60"/>
    </row>
    <row r="64" spans="1:45" ht="15" customHeight="1" x14ac:dyDescent="0.4">
      <c r="A64" s="60"/>
      <c r="B64" s="93" t="s">
        <v>131</v>
      </c>
      <c r="C64" s="258" t="s">
        <v>132</v>
      </c>
      <c r="D64" s="258"/>
      <c r="E64" s="258"/>
      <c r="F64" s="60"/>
      <c r="G64" s="60"/>
    </row>
    <row r="65" spans="1:7" ht="15" customHeight="1" x14ac:dyDescent="0.4">
      <c r="A65" s="60"/>
      <c r="B65" s="93" t="s">
        <v>133</v>
      </c>
      <c r="C65" s="258" t="s">
        <v>134</v>
      </c>
      <c r="D65" s="258"/>
      <c r="E65" s="258"/>
      <c r="F65" s="60"/>
      <c r="G65" s="60"/>
    </row>
    <row r="66" spans="1:7" ht="15" customHeight="1" x14ac:dyDescent="0.4">
      <c r="A66" s="60"/>
      <c r="B66" s="60" t="s">
        <v>135</v>
      </c>
      <c r="C66" s="60"/>
      <c r="D66" s="60"/>
      <c r="E66" s="60"/>
      <c r="F66" s="60"/>
      <c r="G66" s="60"/>
    </row>
    <row r="67" spans="1:7" ht="15" customHeight="1" x14ac:dyDescent="0.4">
      <c r="A67" s="60"/>
      <c r="B67" s="60" t="s">
        <v>136</v>
      </c>
      <c r="C67" s="60"/>
      <c r="D67" s="60"/>
      <c r="E67" s="60"/>
      <c r="F67" s="60"/>
      <c r="G67" s="60"/>
    </row>
    <row r="68" spans="1:7" ht="15" customHeight="1" x14ac:dyDescent="0.4">
      <c r="A68" s="60"/>
      <c r="B68" s="60" t="s">
        <v>137</v>
      </c>
      <c r="C68" s="60"/>
      <c r="D68" s="60"/>
      <c r="E68" s="60"/>
      <c r="F68" s="60"/>
      <c r="G68" s="60"/>
    </row>
    <row r="69" spans="1:7" ht="15" customHeight="1" x14ac:dyDescent="0.4">
      <c r="A69" s="60" t="s">
        <v>302</v>
      </c>
      <c r="B69" s="90"/>
      <c r="C69" s="60"/>
      <c r="D69" s="60"/>
      <c r="E69" s="60"/>
      <c r="F69" s="60"/>
      <c r="G69" s="60"/>
    </row>
    <row r="70" spans="1:7" ht="15" customHeight="1" x14ac:dyDescent="0.4">
      <c r="A70" s="60" t="s">
        <v>139</v>
      </c>
      <c r="B70" s="90"/>
      <c r="C70" s="60"/>
      <c r="D70" s="60"/>
      <c r="E70" s="60"/>
      <c r="F70" s="60"/>
      <c r="G70" s="60"/>
    </row>
    <row r="71" spans="1:7" ht="15" customHeight="1" x14ac:dyDescent="0.4">
      <c r="A71" s="60" t="s">
        <v>140</v>
      </c>
      <c r="B71" s="90"/>
      <c r="C71" s="60"/>
      <c r="D71" s="60"/>
      <c r="E71" s="60"/>
      <c r="F71" s="60"/>
      <c r="G71" s="60"/>
    </row>
    <row r="72" spans="1:7" ht="15" customHeight="1" x14ac:dyDescent="0.4">
      <c r="A72" s="60" t="s">
        <v>303</v>
      </c>
      <c r="B72" s="90"/>
      <c r="C72" s="60"/>
      <c r="D72" s="60"/>
      <c r="E72" s="60"/>
      <c r="F72" s="60"/>
      <c r="G72" s="60"/>
    </row>
    <row r="73" spans="1:7" ht="15" customHeight="1" x14ac:dyDescent="0.4">
      <c r="A73" s="60" t="s">
        <v>304</v>
      </c>
      <c r="B73" s="90"/>
      <c r="C73" s="60"/>
      <c r="D73" s="60"/>
      <c r="E73" s="60"/>
      <c r="F73" s="60"/>
      <c r="G73" s="60"/>
    </row>
    <row r="74" spans="1:7" ht="15" customHeight="1" x14ac:dyDescent="0.4">
      <c r="A74" s="60" t="s">
        <v>305</v>
      </c>
      <c r="B74" s="90"/>
      <c r="C74" s="60"/>
      <c r="D74" s="60"/>
      <c r="E74" s="60"/>
      <c r="F74" s="60"/>
      <c r="G74" s="60"/>
    </row>
    <row r="75" spans="1:7" ht="15" customHeight="1" x14ac:dyDescent="0.4">
      <c r="A75" s="60"/>
      <c r="B75" s="60" t="s">
        <v>144</v>
      </c>
      <c r="C75" s="60"/>
      <c r="D75" s="60"/>
      <c r="E75" s="60"/>
      <c r="F75" s="60"/>
      <c r="G75" s="60"/>
    </row>
    <row r="76" spans="1:7" ht="15" customHeight="1" x14ac:dyDescent="0.4">
      <c r="A76" s="60"/>
      <c r="B76" s="60" t="s">
        <v>145</v>
      </c>
      <c r="C76" s="60"/>
      <c r="D76" s="60"/>
      <c r="E76" s="60"/>
      <c r="F76" s="60"/>
      <c r="G76" s="60"/>
    </row>
    <row r="77" spans="1:7" ht="15" customHeight="1" x14ac:dyDescent="0.4">
      <c r="A77" s="60" t="s">
        <v>146</v>
      </c>
      <c r="B77" s="90"/>
      <c r="C77" s="60"/>
      <c r="D77" s="60"/>
      <c r="E77" s="60"/>
      <c r="F77" s="60"/>
      <c r="G77" s="60"/>
    </row>
    <row r="78" spans="1:7" ht="15" customHeight="1" x14ac:dyDescent="0.4">
      <c r="A78" s="60" t="s">
        <v>147</v>
      </c>
      <c r="B78" s="90"/>
      <c r="C78" s="60"/>
      <c r="D78" s="60"/>
      <c r="E78" s="60"/>
      <c r="F78" s="60"/>
      <c r="G78" s="60"/>
    </row>
    <row r="79" spans="1:7" ht="15" customHeight="1" x14ac:dyDescent="0.4">
      <c r="A79" s="60" t="s">
        <v>148</v>
      </c>
      <c r="B79" s="90"/>
      <c r="C79" s="60"/>
      <c r="D79" s="60"/>
      <c r="E79" s="60"/>
      <c r="F79" s="60"/>
      <c r="G79" s="60"/>
    </row>
    <row r="80" spans="1:7" ht="15" customHeight="1" x14ac:dyDescent="0.4">
      <c r="A80" s="60" t="s">
        <v>149</v>
      </c>
      <c r="B80" s="90"/>
      <c r="C80" s="60"/>
      <c r="D80" s="60"/>
      <c r="E80" s="60"/>
      <c r="F80" s="60"/>
      <c r="G80" s="60"/>
    </row>
    <row r="81" spans="1:7" ht="15" customHeight="1" x14ac:dyDescent="0.4">
      <c r="A81" s="60" t="s">
        <v>150</v>
      </c>
      <c r="B81" s="90"/>
      <c r="C81" s="60"/>
      <c r="D81" s="60"/>
      <c r="E81" s="60"/>
      <c r="F81" s="60"/>
      <c r="G81" s="60"/>
    </row>
    <row r="82" spans="1:7" ht="15" customHeight="1" x14ac:dyDescent="0.4">
      <c r="A82" s="60" t="s">
        <v>151</v>
      </c>
      <c r="B82" s="90"/>
      <c r="C82" s="60"/>
      <c r="D82" s="60"/>
      <c r="E82" s="60"/>
      <c r="F82" s="60"/>
      <c r="G82" s="60"/>
    </row>
    <row r="83" spans="1:7" ht="15" customHeight="1" x14ac:dyDescent="0.4">
      <c r="A83" s="60" t="s">
        <v>306</v>
      </c>
      <c r="B83" s="90"/>
      <c r="C83" s="60"/>
      <c r="D83" s="60"/>
      <c r="E83" s="60"/>
      <c r="F83" s="60"/>
      <c r="G83" s="60"/>
    </row>
    <row r="84" spans="1:7" ht="15" customHeight="1" x14ac:dyDescent="0.4">
      <c r="A84" s="60" t="s">
        <v>307</v>
      </c>
      <c r="B84" s="90"/>
      <c r="C84" s="60"/>
      <c r="D84" s="60"/>
      <c r="E84" s="60"/>
      <c r="F84" s="60"/>
      <c r="G84" s="60"/>
    </row>
  </sheetData>
  <mergeCells count="147">
    <mergeCell ref="C65:E65"/>
    <mergeCell ref="AA51:AF51"/>
    <mergeCell ref="AG51:AK51"/>
    <mergeCell ref="AL51:AM51"/>
    <mergeCell ref="C61:E61"/>
    <mergeCell ref="C62:E62"/>
    <mergeCell ref="C63:E63"/>
    <mergeCell ref="X50:Z50"/>
    <mergeCell ref="AA50:AC50"/>
    <mergeCell ref="AD50:AF50"/>
    <mergeCell ref="AG50:AI50"/>
    <mergeCell ref="AJ50:AK50"/>
    <mergeCell ref="C51:D51"/>
    <mergeCell ref="E51:H51"/>
    <mergeCell ref="I51:N51"/>
    <mergeCell ref="O51:T51"/>
    <mergeCell ref="U51:Z51"/>
    <mergeCell ref="AG49:AI49"/>
    <mergeCell ref="AJ49:AK49"/>
    <mergeCell ref="F50:H50"/>
    <mergeCell ref="I50:K50"/>
    <mergeCell ref="L50:N50"/>
    <mergeCell ref="O50:Q50"/>
    <mergeCell ref="R50:T50"/>
    <mergeCell ref="U50:W50"/>
    <mergeCell ref="C64:E64"/>
    <mergeCell ref="F49:H49"/>
    <mergeCell ref="I49:K49"/>
    <mergeCell ref="L49:N49"/>
    <mergeCell ref="O49:Q49"/>
    <mergeCell ref="R49:T49"/>
    <mergeCell ref="U49:W49"/>
    <mergeCell ref="X49:Z49"/>
    <mergeCell ref="AA49:AC49"/>
    <mergeCell ref="AD49:AF49"/>
    <mergeCell ref="AL47:AM47"/>
    <mergeCell ref="F48:H48"/>
    <mergeCell ref="I48:K48"/>
    <mergeCell ref="L48:N48"/>
    <mergeCell ref="O48:Q48"/>
    <mergeCell ref="R48:T48"/>
    <mergeCell ref="U48:W48"/>
    <mergeCell ref="X48:Z48"/>
    <mergeCell ref="AA48:AC48"/>
    <mergeCell ref="AD48:AF48"/>
    <mergeCell ref="AG48:AI48"/>
    <mergeCell ref="AJ48:AK48"/>
    <mergeCell ref="A43:B43"/>
    <mergeCell ref="C43:D43"/>
    <mergeCell ref="E43:H43"/>
    <mergeCell ref="I43:N43"/>
    <mergeCell ref="A44:B44"/>
    <mergeCell ref="C44:D44"/>
    <mergeCell ref="E44:H44"/>
    <mergeCell ref="I44:N44"/>
    <mergeCell ref="AG47:AK47"/>
    <mergeCell ref="X40:Z40"/>
    <mergeCell ref="AA40:AC40"/>
    <mergeCell ref="AD40:AF40"/>
    <mergeCell ref="AG40:AI40"/>
    <mergeCell ref="AJ40:AK40"/>
    <mergeCell ref="AD39:AF39"/>
    <mergeCell ref="AG39:AI39"/>
    <mergeCell ref="AJ39:AK39"/>
    <mergeCell ref="C47:D47"/>
    <mergeCell ref="E47:H47"/>
    <mergeCell ref="I47:N47"/>
    <mergeCell ref="O47:T47"/>
    <mergeCell ref="U47:Z47"/>
    <mergeCell ref="AA47:AF47"/>
    <mergeCell ref="AL39:AL40"/>
    <mergeCell ref="A40:C40"/>
    <mergeCell ref="F40:H40"/>
    <mergeCell ref="I40:K40"/>
    <mergeCell ref="L40:N40"/>
    <mergeCell ref="O40:Q40"/>
    <mergeCell ref="R40:T40"/>
    <mergeCell ref="AJ38:AK38"/>
    <mergeCell ref="A39:C39"/>
    <mergeCell ref="F39:H39"/>
    <mergeCell ref="I39:K39"/>
    <mergeCell ref="L39:N39"/>
    <mergeCell ref="O39:Q39"/>
    <mergeCell ref="R39:T39"/>
    <mergeCell ref="U39:W39"/>
    <mergeCell ref="X39:Z39"/>
    <mergeCell ref="AA39:AC39"/>
    <mergeCell ref="R38:T38"/>
    <mergeCell ref="U38:W38"/>
    <mergeCell ref="X38:Z38"/>
    <mergeCell ref="AA38:AC38"/>
    <mergeCell ref="AD38:AF38"/>
    <mergeCell ref="AG38:AI38"/>
    <mergeCell ref="U40:W40"/>
    <mergeCell ref="AM30:AN30"/>
    <mergeCell ref="AM31:AN31"/>
    <mergeCell ref="A32:E32"/>
    <mergeCell ref="AM32:AN33"/>
    <mergeCell ref="A33:E33"/>
    <mergeCell ref="A38:C38"/>
    <mergeCell ref="F38:H38"/>
    <mergeCell ref="I38:K38"/>
    <mergeCell ref="L38:N38"/>
    <mergeCell ref="O38:Q38"/>
    <mergeCell ref="AM24:AN24"/>
    <mergeCell ref="AM25:AN25"/>
    <mergeCell ref="AM26:AN26"/>
    <mergeCell ref="AM27:AN27"/>
    <mergeCell ref="AM28:AN28"/>
    <mergeCell ref="AM29:AN29"/>
    <mergeCell ref="AM18:AN18"/>
    <mergeCell ref="AM19:AN19"/>
    <mergeCell ref="AM20:AN20"/>
    <mergeCell ref="AM21:AN21"/>
    <mergeCell ref="AM22:AN22"/>
    <mergeCell ref="AM23:AN23"/>
    <mergeCell ref="AM12:AN12"/>
    <mergeCell ref="AM13:AN13"/>
    <mergeCell ref="AM14:AN14"/>
    <mergeCell ref="AM15:AN15"/>
    <mergeCell ref="AM16:AN16"/>
    <mergeCell ref="AM17:AN17"/>
    <mergeCell ref="AK8:AK11"/>
    <mergeCell ref="AL8:AL11"/>
    <mergeCell ref="AM8:AN11"/>
    <mergeCell ref="F9:L9"/>
    <mergeCell ref="M9:S9"/>
    <mergeCell ref="T9:Z9"/>
    <mergeCell ref="AA9:AG9"/>
    <mergeCell ref="AH9:AJ9"/>
    <mergeCell ref="AH6:AJ6"/>
    <mergeCell ref="A8:A11"/>
    <mergeCell ref="B8:B9"/>
    <mergeCell ref="C8:C11"/>
    <mergeCell ref="D8:D11"/>
    <mergeCell ref="E8:E11"/>
    <mergeCell ref="F8:AJ8"/>
    <mergeCell ref="B10:B11"/>
    <mergeCell ref="AK3:AN3"/>
    <mergeCell ref="AK4:AN4"/>
    <mergeCell ref="AK5:AN5"/>
    <mergeCell ref="AK1:AN1"/>
    <mergeCell ref="M2:P2"/>
    <mergeCell ref="Q2:R2"/>
    <mergeCell ref="S2:T2"/>
    <mergeCell ref="U2:V2"/>
    <mergeCell ref="AK2:AN2"/>
  </mergeCells>
  <phoneticPr fontId="27"/>
  <dataValidations count="8">
    <dataValidation type="list" allowBlank="1" showInputMessage="1" showErrorMessage="1" sqref="AK5:AN5" xr:uid="{D752BBF6-048D-4B7D-9BE1-51151AC949EF}">
      <formula1>"有,無"</formula1>
    </dataValidation>
    <dataValidation allowBlank="1" showInputMessage="1" sqref="B12:B13" xr:uid="{961E6150-522D-4210-91DB-FB1A1179D224}"/>
    <dataValidation type="list" allowBlank="1" showInputMessage="1" sqref="B14:B31" xr:uid="{EDE114E3-97BF-4F08-8633-870BE838BE57}">
      <formula1>INDIRECT($AK$1)</formula1>
    </dataValidation>
    <dataValidation type="list" allowBlank="1" showInputMessage="1" showErrorMessage="1" sqref="AK3:AN3" xr:uid="{7467F313-308C-4F41-9692-E725F811903F}">
      <formula1>"４週,歴月"</formula1>
    </dataValidation>
    <dataValidation type="list" allowBlank="1" showInputMessage="1" showErrorMessage="1" sqref="AK4:AN4" xr:uid="{73C481F9-99C1-4BE5-8657-9D9E12D54E7B}">
      <formula1>"予定,実績"</formula1>
    </dataValidation>
    <dataValidation type="list" allowBlank="1" showInputMessage="1" showErrorMessage="1" sqref="C12:C31" xr:uid="{BBBB8B87-862D-486A-BCE9-D154B31D3830}">
      <formula1>"A,B,C,D"</formula1>
    </dataValidation>
    <dataValidation operator="greaterThanOrEqual" allowBlank="1" showInputMessage="1" showErrorMessage="1" sqref="I45 AJ39:AJ40 AL39 L41 L45 I41" xr:uid="{406E1C1F-F870-4D85-9FAD-F79CEC12A107}"/>
    <dataValidation type="whole" operator="greaterThanOrEqual" allowBlank="1" showInputMessage="1" showErrorMessage="1" sqref="I39:I40 D39:F40 AG39:AG40 AD39:AD40 AA39:AA40 X39:X40 U39:U40 R39:R40 O39:O40 L39:L40" xr:uid="{1671F9EA-3CEB-4B60-AD0B-AF5190FFC5BE}">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Height="0" orientation="landscape" r:id="rId1"/>
  <headerFooter alignWithMargins="0">
    <oddHeader>&amp;L&amp;"ＭＳ ゴシック,標準"&amp;10（参考様式）</oddHeader>
  </headerFooter>
  <rowBreaks count="2" manualBreakCount="2">
    <brk id="36" max="39" man="1"/>
    <brk id="52" max="3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5524D-32CE-4E4A-8B57-B01097DF6D8D}">
  <sheetPr>
    <pageSetUpPr fitToPage="1"/>
  </sheetPr>
  <dimension ref="A1:AS84"/>
  <sheetViews>
    <sheetView showGridLines="0" view="pageBreakPreview" zoomScaleNormal="100" zoomScaleSheetLayoutView="100" workbookViewId="0">
      <selection activeCell="M2" sqref="M2:P2"/>
    </sheetView>
  </sheetViews>
  <sheetFormatPr defaultColWidth="8.25" defaultRowHeight="21" customHeight="1" x14ac:dyDescent="0.4"/>
  <cols>
    <col min="1" max="1" width="2.625" style="59" customWidth="1"/>
    <col min="2" max="2" width="14.2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42" width="8.25" style="59"/>
    <col min="43" max="44" width="46.375" style="59" customWidth="1"/>
    <col min="45" max="45" width="32.875" style="59" customWidth="1"/>
    <col min="46" max="16384" width="8.25" style="59"/>
  </cols>
  <sheetData>
    <row r="1" spans="1:40" ht="20.100000000000001" customHeight="1" x14ac:dyDescent="0.4">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284" t="s">
        <v>214</v>
      </c>
      <c r="AL1" s="284"/>
      <c r="AM1" s="284"/>
      <c r="AN1" s="284"/>
    </row>
    <row r="2" spans="1:40" ht="18" customHeight="1" x14ac:dyDescent="0.4">
      <c r="A2" s="62"/>
      <c r="B2" s="63"/>
      <c r="C2" s="63"/>
      <c r="D2" s="63"/>
      <c r="E2" s="63"/>
      <c r="F2" s="63"/>
      <c r="G2" s="63"/>
      <c r="H2" s="63"/>
      <c r="I2" s="63"/>
      <c r="J2" s="63"/>
      <c r="K2" s="63"/>
      <c r="L2" s="63"/>
      <c r="M2" s="285">
        <v>2024</v>
      </c>
      <c r="N2" s="285"/>
      <c r="O2" s="285"/>
      <c r="P2" s="285"/>
      <c r="Q2" s="286" t="s">
        <v>94</v>
      </c>
      <c r="R2" s="286"/>
      <c r="S2" s="285">
        <v>5</v>
      </c>
      <c r="T2" s="285"/>
      <c r="U2" s="286" t="s">
        <v>95</v>
      </c>
      <c r="V2" s="286"/>
      <c r="W2" s="63"/>
      <c r="X2" s="63"/>
      <c r="Y2" s="63"/>
      <c r="Z2" s="62"/>
      <c r="AA2" s="62"/>
      <c r="AC2" s="79"/>
      <c r="AD2" s="63"/>
      <c r="AE2" s="63"/>
      <c r="AF2" s="63"/>
      <c r="AG2" s="63"/>
      <c r="AH2" s="63"/>
      <c r="AI2" s="79" t="s">
        <v>96</v>
      </c>
      <c r="AJ2" s="79"/>
      <c r="AK2" s="287"/>
      <c r="AL2" s="287"/>
      <c r="AM2" s="287"/>
      <c r="AN2" s="287"/>
    </row>
    <row r="3" spans="1:40" ht="18" customHeight="1" x14ac:dyDescent="0.4">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272" t="s">
        <v>215</v>
      </c>
      <c r="AL3" s="272"/>
      <c r="AM3" s="272"/>
      <c r="AN3" s="272"/>
    </row>
    <row r="4" spans="1:40" ht="18" customHeight="1" x14ac:dyDescent="0.4">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272"/>
      <c r="AL4" s="272"/>
      <c r="AM4" s="272"/>
      <c r="AN4" s="272"/>
    </row>
    <row r="5" spans="1:40" ht="18" customHeight="1" x14ac:dyDescent="0.4">
      <c r="A5" s="82"/>
      <c r="B5" s="82"/>
      <c r="C5" s="82"/>
      <c r="D5" s="82"/>
      <c r="E5" s="82"/>
      <c r="F5" s="82"/>
      <c r="G5" s="82"/>
      <c r="H5" s="82"/>
      <c r="I5" s="82"/>
      <c r="J5" s="82"/>
      <c r="K5" s="82"/>
      <c r="L5" s="82"/>
      <c r="M5" s="82"/>
      <c r="N5" s="82"/>
      <c r="O5" s="82"/>
      <c r="P5" s="82"/>
      <c r="Q5" s="82"/>
      <c r="R5" s="82"/>
      <c r="S5" s="82"/>
      <c r="T5" s="82"/>
      <c r="U5" s="82"/>
      <c r="V5" s="82"/>
      <c r="W5" s="82"/>
      <c r="Y5" s="85"/>
      <c r="Z5" s="85"/>
      <c r="AA5" s="85"/>
      <c r="AB5" s="62"/>
      <c r="AC5" s="119"/>
      <c r="AD5" s="119"/>
      <c r="AE5" s="119"/>
      <c r="AF5" s="119"/>
      <c r="AG5" s="119"/>
      <c r="AH5" s="119"/>
      <c r="AI5" s="120" t="s">
        <v>207</v>
      </c>
      <c r="AJ5" s="118"/>
      <c r="AK5" s="302" t="s">
        <v>208</v>
      </c>
      <c r="AL5" s="303"/>
      <c r="AM5" s="303"/>
      <c r="AN5" s="304"/>
    </row>
    <row r="6" spans="1:40" ht="18" customHeight="1" x14ac:dyDescent="0.4">
      <c r="A6" s="82"/>
      <c r="B6" s="82"/>
      <c r="C6" s="82"/>
      <c r="D6" s="82"/>
      <c r="E6" s="82"/>
      <c r="F6" s="82"/>
      <c r="G6" s="82"/>
      <c r="H6" s="82"/>
      <c r="I6" s="82"/>
      <c r="J6" s="82"/>
      <c r="K6" s="82"/>
      <c r="L6" s="82"/>
      <c r="M6" s="82"/>
      <c r="N6" s="82"/>
      <c r="O6" s="82"/>
      <c r="P6" s="82"/>
      <c r="Q6" s="82"/>
      <c r="R6" s="82"/>
      <c r="S6" s="82"/>
      <c r="U6" s="82"/>
      <c r="V6" s="82"/>
      <c r="W6" s="82"/>
      <c r="Y6" s="85"/>
      <c r="Z6" s="85"/>
      <c r="AA6" s="85"/>
      <c r="AB6" s="62"/>
      <c r="AC6" s="85"/>
      <c r="AD6" s="85"/>
      <c r="AE6" s="85"/>
      <c r="AF6" s="85"/>
      <c r="AG6" s="112" t="s">
        <v>290</v>
      </c>
      <c r="AH6" s="305">
        <v>40</v>
      </c>
      <c r="AI6" s="306"/>
      <c r="AJ6" s="307"/>
      <c r="AK6" s="85" t="s">
        <v>100</v>
      </c>
      <c r="AL6" s="122">
        <v>160</v>
      </c>
      <c r="AM6" s="85" t="s">
        <v>101</v>
      </c>
      <c r="AN6" s="62"/>
    </row>
    <row r="7" spans="1:40" ht="9.9499999999999993" customHeight="1" x14ac:dyDescent="0.4">
      <c r="A7" s="62"/>
      <c r="B7" s="66"/>
      <c r="C7" s="66"/>
      <c r="D7" s="66"/>
      <c r="E7" s="66"/>
      <c r="F7" s="66"/>
      <c r="G7" s="66"/>
      <c r="H7" s="66"/>
      <c r="I7" s="66"/>
      <c r="J7" s="66"/>
      <c r="K7" s="66"/>
      <c r="L7" s="66"/>
      <c r="M7" s="66"/>
      <c r="N7" s="66"/>
      <c r="O7" s="66"/>
      <c r="P7" s="66"/>
      <c r="Q7" s="66"/>
      <c r="R7" s="66"/>
      <c r="S7" s="66"/>
      <c r="T7" s="66"/>
      <c r="U7" s="66"/>
      <c r="V7" s="66"/>
      <c r="W7" s="66"/>
      <c r="X7" s="63"/>
      <c r="Y7" s="63"/>
      <c r="Z7" s="63"/>
      <c r="AA7" s="63"/>
      <c r="AB7" s="63"/>
      <c r="AC7" s="63"/>
      <c r="AD7" s="63"/>
      <c r="AE7" s="63"/>
      <c r="AF7" s="63"/>
      <c r="AG7" s="63"/>
      <c r="AH7" s="63"/>
      <c r="AI7" s="63"/>
      <c r="AJ7" s="63"/>
      <c r="AK7" s="63"/>
      <c r="AL7" s="63"/>
      <c r="AM7" s="62"/>
      <c r="AN7" s="62"/>
    </row>
    <row r="8" spans="1:40" ht="15" customHeight="1" x14ac:dyDescent="0.4">
      <c r="A8" s="270" t="s">
        <v>102</v>
      </c>
      <c r="B8" s="280" t="s">
        <v>292</v>
      </c>
      <c r="C8" s="274" t="s">
        <v>293</v>
      </c>
      <c r="D8" s="250" t="s">
        <v>294</v>
      </c>
      <c r="E8" s="268" t="s">
        <v>295</v>
      </c>
      <c r="F8" s="277" t="s">
        <v>291</v>
      </c>
      <c r="G8" s="277"/>
      <c r="H8" s="277"/>
      <c r="I8" s="277"/>
      <c r="J8" s="277"/>
      <c r="K8" s="277"/>
      <c r="L8" s="277"/>
      <c r="M8" s="277"/>
      <c r="N8" s="277"/>
      <c r="O8" s="277"/>
      <c r="P8" s="277"/>
      <c r="Q8" s="277"/>
      <c r="R8" s="277"/>
      <c r="S8" s="277"/>
      <c r="T8" s="277"/>
      <c r="U8" s="277"/>
      <c r="V8" s="277"/>
      <c r="W8" s="277"/>
      <c r="X8" s="277"/>
      <c r="Y8" s="277"/>
      <c r="Z8" s="277"/>
      <c r="AA8" s="277"/>
      <c r="AB8" s="277"/>
      <c r="AC8" s="277"/>
      <c r="AD8" s="277"/>
      <c r="AE8" s="277"/>
      <c r="AF8" s="277"/>
      <c r="AG8" s="277"/>
      <c r="AH8" s="277"/>
      <c r="AI8" s="277"/>
      <c r="AJ8" s="277"/>
      <c r="AK8" s="308" t="s">
        <v>296</v>
      </c>
      <c r="AL8" s="251" t="s">
        <v>297</v>
      </c>
      <c r="AM8" s="279" t="s">
        <v>298</v>
      </c>
      <c r="AN8" s="279"/>
    </row>
    <row r="9" spans="1:40" ht="15" customHeight="1" x14ac:dyDescent="0.4">
      <c r="A9" s="270"/>
      <c r="B9" s="281"/>
      <c r="C9" s="275"/>
      <c r="D9" s="250"/>
      <c r="E9" s="268"/>
      <c r="F9" s="250" t="s">
        <v>111</v>
      </c>
      <c r="G9" s="250"/>
      <c r="H9" s="250"/>
      <c r="I9" s="250"/>
      <c r="J9" s="250"/>
      <c r="K9" s="250"/>
      <c r="L9" s="250"/>
      <c r="M9" s="250" t="s">
        <v>112</v>
      </c>
      <c r="N9" s="250"/>
      <c r="O9" s="250"/>
      <c r="P9" s="250"/>
      <c r="Q9" s="250"/>
      <c r="R9" s="250"/>
      <c r="S9" s="250"/>
      <c r="T9" s="250" t="s">
        <v>113</v>
      </c>
      <c r="U9" s="250"/>
      <c r="V9" s="250"/>
      <c r="W9" s="250"/>
      <c r="X9" s="250"/>
      <c r="Y9" s="250"/>
      <c r="Z9" s="250"/>
      <c r="AA9" s="250" t="s">
        <v>114</v>
      </c>
      <c r="AB9" s="250"/>
      <c r="AC9" s="250"/>
      <c r="AD9" s="250"/>
      <c r="AE9" s="250"/>
      <c r="AF9" s="250"/>
      <c r="AG9" s="250"/>
      <c r="AH9" s="250" t="s">
        <v>115</v>
      </c>
      <c r="AI9" s="250"/>
      <c r="AJ9" s="250"/>
      <c r="AK9" s="308"/>
      <c r="AL9" s="251"/>
      <c r="AM9" s="279"/>
      <c r="AN9" s="279"/>
    </row>
    <row r="10" spans="1:40" ht="15" customHeight="1" x14ac:dyDescent="0.4">
      <c r="A10" s="270"/>
      <c r="B10" s="282" t="s">
        <v>155</v>
      </c>
      <c r="C10" s="275"/>
      <c r="D10" s="250"/>
      <c r="E10" s="268"/>
      <c r="F10" s="64">
        <f>DATE($M$2,$S$2,1)</f>
        <v>45413</v>
      </c>
      <c r="G10" s="64">
        <f>DATE($M$2,$S$2,2)</f>
        <v>45414</v>
      </c>
      <c r="H10" s="64">
        <f>DATE($M$2,$S$2,3)</f>
        <v>45415</v>
      </c>
      <c r="I10" s="64">
        <f>DATE($M$2,$S$2,4)</f>
        <v>45416</v>
      </c>
      <c r="J10" s="64">
        <f>DATE($M$2,$S$2,5)</f>
        <v>45417</v>
      </c>
      <c r="K10" s="64">
        <f>DATE($M$2,$S$2,6)</f>
        <v>45418</v>
      </c>
      <c r="L10" s="64">
        <f>DATE($M$2,$S$2,7)</f>
        <v>45419</v>
      </c>
      <c r="M10" s="64">
        <f>DATE($M$2,$S$2,8)</f>
        <v>45420</v>
      </c>
      <c r="N10" s="64">
        <f>DATE($M$2,$S$2,9)</f>
        <v>45421</v>
      </c>
      <c r="O10" s="64">
        <f>DATE($M$2,$S$2,10)</f>
        <v>45422</v>
      </c>
      <c r="P10" s="64">
        <f>DATE($M$2,$S$2,11)</f>
        <v>45423</v>
      </c>
      <c r="Q10" s="64">
        <f>DATE($M$2,$S$2,12)</f>
        <v>45424</v>
      </c>
      <c r="R10" s="64">
        <f>DATE($M$2,$S$2,13)</f>
        <v>45425</v>
      </c>
      <c r="S10" s="64">
        <f>DATE($M$2,$S$2,14)</f>
        <v>45426</v>
      </c>
      <c r="T10" s="64">
        <f>DATE($M$2,$S$2,15)</f>
        <v>45427</v>
      </c>
      <c r="U10" s="64">
        <f>DATE($M$2,$S$2,16)</f>
        <v>45428</v>
      </c>
      <c r="V10" s="64">
        <f>DATE($M$2,$S$2,17)</f>
        <v>45429</v>
      </c>
      <c r="W10" s="64">
        <f>DATE($M$2,$S$2,18)</f>
        <v>45430</v>
      </c>
      <c r="X10" s="64">
        <f>DATE($M$2,$S$2,19)</f>
        <v>45431</v>
      </c>
      <c r="Y10" s="64">
        <f>DATE($M$2,$S$2,20)</f>
        <v>45432</v>
      </c>
      <c r="Z10" s="64">
        <f>DATE($M$2,$S$2,21)</f>
        <v>45433</v>
      </c>
      <c r="AA10" s="64">
        <f>DATE($M$2,$S$2,22)</f>
        <v>45434</v>
      </c>
      <c r="AB10" s="64">
        <f>DATE($M$2,$S$2,23)</f>
        <v>45435</v>
      </c>
      <c r="AC10" s="64">
        <f>DATE($M$2,$S$2,24)</f>
        <v>45436</v>
      </c>
      <c r="AD10" s="64">
        <f>DATE($M$2,$S$2,25)</f>
        <v>45437</v>
      </c>
      <c r="AE10" s="64">
        <f>DATE($M$2,$S$2,26)</f>
        <v>45438</v>
      </c>
      <c r="AF10" s="64">
        <f>DATE($M$2,$S$2,27)</f>
        <v>45439</v>
      </c>
      <c r="AG10" s="64">
        <f>DATE($M$2,$S$2,28)</f>
        <v>45440</v>
      </c>
      <c r="AH10" s="64">
        <f>IF(DAY(EOMONTH(F10,0))&lt;29,"",DATE($M$2,$S$2,29))</f>
        <v>45441</v>
      </c>
      <c r="AI10" s="64">
        <f>IF(DAY(EOMONTH(F10,0))&lt;30,"",DATE($M$2,$S$2,30))</f>
        <v>45442</v>
      </c>
      <c r="AJ10" s="64">
        <f>IF(DAY(EOMONTH(F10,0))&lt;31,"",DATE($M$2,$S$2,31))</f>
        <v>45443</v>
      </c>
      <c r="AK10" s="308"/>
      <c r="AL10" s="251"/>
      <c r="AM10" s="279"/>
      <c r="AN10" s="279"/>
    </row>
    <row r="11" spans="1:40" ht="15" customHeight="1" x14ac:dyDescent="0.4">
      <c r="A11" s="270"/>
      <c r="B11" s="283"/>
      <c r="C11" s="276"/>
      <c r="D11" s="250"/>
      <c r="E11" s="268"/>
      <c r="F11" s="65">
        <f>DATE($M$2,$S$2,1)</f>
        <v>45413</v>
      </c>
      <c r="G11" s="65">
        <f>DATE($M$2,$S$2,2)</f>
        <v>45414</v>
      </c>
      <c r="H11" s="65">
        <f>DATE($M$2,$S$2,3)</f>
        <v>45415</v>
      </c>
      <c r="I11" s="65">
        <f>DATE($M$2,$S$2,4)</f>
        <v>45416</v>
      </c>
      <c r="J11" s="65">
        <f>DATE($M$2,$S$2,5)</f>
        <v>45417</v>
      </c>
      <c r="K11" s="65">
        <f>DATE($M$2,$S$2,6)</f>
        <v>45418</v>
      </c>
      <c r="L11" s="65">
        <f>DATE($M$2,$S$2,7)</f>
        <v>45419</v>
      </c>
      <c r="M11" s="65">
        <f>DATE($M$2,$S$2,8)</f>
        <v>45420</v>
      </c>
      <c r="N11" s="65">
        <f>DATE($M$2,$S$2,9)</f>
        <v>45421</v>
      </c>
      <c r="O11" s="65">
        <f>DATE($M$2,$S$2,10)</f>
        <v>45422</v>
      </c>
      <c r="P11" s="65">
        <f>DATE($M$2,$S$2,11)</f>
        <v>45423</v>
      </c>
      <c r="Q11" s="65">
        <f>DATE($M$2,$S$2,12)</f>
        <v>45424</v>
      </c>
      <c r="R11" s="65">
        <f>DATE($M$2,$S$2,13)</f>
        <v>45425</v>
      </c>
      <c r="S11" s="65">
        <f>DATE($M$2,$S$2,14)</f>
        <v>45426</v>
      </c>
      <c r="T11" s="65">
        <f>DATE($M$2,$S$2,15)</f>
        <v>45427</v>
      </c>
      <c r="U11" s="65">
        <f>DATE($M$2,$S$2,16)</f>
        <v>45428</v>
      </c>
      <c r="V11" s="65">
        <f>DATE($M$2,$S$2,17)</f>
        <v>45429</v>
      </c>
      <c r="W11" s="65">
        <f>DATE($M$2,$S$2,18)</f>
        <v>45430</v>
      </c>
      <c r="X11" s="65">
        <f>DATE($M$2,$S$2,19)</f>
        <v>45431</v>
      </c>
      <c r="Y11" s="65">
        <f>DATE($M$2,$S$2,20)</f>
        <v>45432</v>
      </c>
      <c r="Z11" s="65">
        <f>DATE($M$2,$S$2,21)</f>
        <v>45433</v>
      </c>
      <c r="AA11" s="65">
        <f>DATE($M$2,$S$2,22)</f>
        <v>45434</v>
      </c>
      <c r="AB11" s="65">
        <f>DATE($M$2,$S$2,23)</f>
        <v>45435</v>
      </c>
      <c r="AC11" s="65">
        <f>DATE($M$2,$S$2,24)</f>
        <v>45436</v>
      </c>
      <c r="AD11" s="65">
        <f>DATE($M$2,$S$2,25)</f>
        <v>45437</v>
      </c>
      <c r="AE11" s="65">
        <f>DATE($M$2,$S$2,26)</f>
        <v>45438</v>
      </c>
      <c r="AF11" s="65">
        <f>DATE($M$2,$S$2,27)</f>
        <v>45439</v>
      </c>
      <c r="AG11" s="65">
        <f>DATE($M$2,$S$2,28)</f>
        <v>45440</v>
      </c>
      <c r="AH11" s="65">
        <f>IF(DAY(EOMONTH(F11,0))&lt;29,"",DATE($M$2,$S$2,29))</f>
        <v>45441</v>
      </c>
      <c r="AI11" s="65">
        <f>IF(DAY(EOMONTH(F11,0))&lt;30,"",DATE($M$2,$S$2,30))</f>
        <v>45442</v>
      </c>
      <c r="AJ11" s="65">
        <f>IF(DAY(EOMONTH(F11,0))&lt;31,"",DATE($M$2,$S$2,31))</f>
        <v>45443</v>
      </c>
      <c r="AK11" s="308"/>
      <c r="AL11" s="251"/>
      <c r="AM11" s="279"/>
      <c r="AN11" s="279"/>
    </row>
    <row r="12" spans="1:40" ht="18" customHeight="1" x14ac:dyDescent="0.4">
      <c r="A12" s="73">
        <v>1</v>
      </c>
      <c r="B12" s="99" t="s">
        <v>156</v>
      </c>
      <c r="C12" s="81" t="s">
        <v>127</v>
      </c>
      <c r="D12" s="100"/>
      <c r="E12" s="101" t="s">
        <v>127</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+SUM(F12:AJ12)</f>
        <v>0</v>
      </c>
      <c r="AL12" s="70">
        <f t="shared" ref="AL12:AL32" si="0">IF($AK$3="４週",AK12/4,AK12/(DAY(EOMONTH($F$10,0))/7))</f>
        <v>0</v>
      </c>
      <c r="AM12" s="265"/>
      <c r="AN12" s="265"/>
    </row>
    <row r="13" spans="1:40" ht="18" customHeight="1" x14ac:dyDescent="0.4">
      <c r="A13" s="73">
        <v>2</v>
      </c>
      <c r="B13" s="99" t="s">
        <v>173</v>
      </c>
      <c r="C13" s="81" t="s">
        <v>129</v>
      </c>
      <c r="D13" s="100"/>
      <c r="E13" s="101" t="s">
        <v>129</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ref="AK13:AK32" si="1">+SUM(F13:AJ13)</f>
        <v>0</v>
      </c>
      <c r="AL13" s="70">
        <f t="shared" si="0"/>
        <v>0</v>
      </c>
      <c r="AM13" s="265"/>
      <c r="AN13" s="265"/>
    </row>
    <row r="14" spans="1:40" ht="18" customHeight="1" x14ac:dyDescent="0.4">
      <c r="A14" s="73">
        <v>3</v>
      </c>
      <c r="B14" s="99" t="s">
        <v>210</v>
      </c>
      <c r="C14" s="81" t="s">
        <v>131</v>
      </c>
      <c r="D14" s="100"/>
      <c r="E14" s="101" t="s">
        <v>131</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1"/>
        <v>0</v>
      </c>
      <c r="AL14" s="70">
        <f t="shared" si="0"/>
        <v>0</v>
      </c>
      <c r="AM14" s="265"/>
      <c r="AN14" s="265"/>
    </row>
    <row r="15" spans="1:40" ht="18" customHeight="1" x14ac:dyDescent="0.4">
      <c r="A15" s="73">
        <v>4</v>
      </c>
      <c r="B15" s="99" t="s">
        <v>216</v>
      </c>
      <c r="C15" s="81" t="s">
        <v>133</v>
      </c>
      <c r="D15" s="100"/>
      <c r="E15" s="101" t="s">
        <v>133</v>
      </c>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1"/>
        <v>0</v>
      </c>
      <c r="AL15" s="70">
        <f t="shared" si="0"/>
        <v>0</v>
      </c>
      <c r="AM15" s="265"/>
      <c r="AN15" s="265"/>
    </row>
    <row r="16" spans="1:40" ht="18" customHeight="1" x14ac:dyDescent="0.4">
      <c r="A16" s="73">
        <v>5</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1"/>
        <v>0</v>
      </c>
      <c r="AL16" s="70">
        <f t="shared" si="0"/>
        <v>0</v>
      </c>
      <c r="AM16" s="265"/>
      <c r="AN16" s="265"/>
    </row>
    <row r="17" spans="1:43" ht="18" customHeight="1" x14ac:dyDescent="0.4">
      <c r="A17" s="73">
        <v>6</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1"/>
        <v>0</v>
      </c>
      <c r="AL17" s="70">
        <f t="shared" si="0"/>
        <v>0</v>
      </c>
      <c r="AM17" s="265"/>
      <c r="AN17" s="265"/>
    </row>
    <row r="18" spans="1:43" ht="18" customHeight="1" x14ac:dyDescent="0.4">
      <c r="A18" s="73">
        <v>7</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1"/>
        <v>0</v>
      </c>
      <c r="AL18" s="70">
        <f t="shared" si="0"/>
        <v>0</v>
      </c>
      <c r="AM18" s="265"/>
      <c r="AN18" s="265"/>
    </row>
    <row r="19" spans="1:43" ht="18" customHeight="1" x14ac:dyDescent="0.4">
      <c r="A19" s="73">
        <v>8</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1"/>
        <v>0</v>
      </c>
      <c r="AL19" s="70">
        <f t="shared" si="0"/>
        <v>0</v>
      </c>
      <c r="AM19" s="265"/>
      <c r="AN19" s="265"/>
    </row>
    <row r="20" spans="1:43" ht="18" customHeight="1" x14ac:dyDescent="0.4">
      <c r="A20" s="73">
        <v>9</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1"/>
        <v>0</v>
      </c>
      <c r="AL20" s="70">
        <f t="shared" si="0"/>
        <v>0</v>
      </c>
      <c r="AM20" s="265"/>
      <c r="AN20" s="265"/>
    </row>
    <row r="21" spans="1:43" ht="18" customHeight="1" x14ac:dyDescent="0.4">
      <c r="A21" s="73">
        <v>10</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1"/>
        <v>0</v>
      </c>
      <c r="AL21" s="70">
        <f t="shared" si="0"/>
        <v>0</v>
      </c>
      <c r="AM21" s="265"/>
      <c r="AN21" s="265"/>
    </row>
    <row r="22" spans="1:43" ht="18" customHeight="1" x14ac:dyDescent="0.4">
      <c r="A22" s="73">
        <v>11</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1"/>
        <v>0</v>
      </c>
      <c r="AL22" s="70">
        <f t="shared" si="0"/>
        <v>0</v>
      </c>
      <c r="AM22" s="265"/>
      <c r="AN22" s="265"/>
    </row>
    <row r="23" spans="1:43" ht="18" customHeight="1" x14ac:dyDescent="0.4">
      <c r="A23" s="73">
        <v>12</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1"/>
        <v>0</v>
      </c>
      <c r="AL23" s="70">
        <f t="shared" si="0"/>
        <v>0</v>
      </c>
      <c r="AM23" s="265"/>
      <c r="AN23" s="265"/>
    </row>
    <row r="24" spans="1:43" ht="18" customHeight="1" x14ac:dyDescent="0.4">
      <c r="A24" s="73">
        <v>13</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1"/>
        <v>0</v>
      </c>
      <c r="AL24" s="70">
        <f t="shared" si="0"/>
        <v>0</v>
      </c>
      <c r="AM24" s="265"/>
      <c r="AN24" s="265"/>
    </row>
    <row r="25" spans="1:43" ht="18" customHeight="1" x14ac:dyDescent="0.4">
      <c r="A25" s="73">
        <v>14</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1"/>
        <v>0</v>
      </c>
      <c r="AL25" s="70">
        <f t="shared" si="0"/>
        <v>0</v>
      </c>
      <c r="AM25" s="265"/>
      <c r="AN25" s="265"/>
    </row>
    <row r="26" spans="1:43" ht="18" customHeight="1" x14ac:dyDescent="0.4">
      <c r="A26" s="73">
        <v>15</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1"/>
        <v>0</v>
      </c>
      <c r="AL26" s="70">
        <f t="shared" si="0"/>
        <v>0</v>
      </c>
      <c r="AM26" s="265"/>
      <c r="AN26" s="265"/>
    </row>
    <row r="27" spans="1:43" ht="18" customHeight="1" x14ac:dyDescent="0.4">
      <c r="A27" s="73">
        <v>16</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1"/>
        <v>0</v>
      </c>
      <c r="AL27" s="70">
        <f t="shared" si="0"/>
        <v>0</v>
      </c>
      <c r="AM27" s="265"/>
      <c r="AN27" s="265"/>
    </row>
    <row r="28" spans="1:43" ht="18" customHeight="1" x14ac:dyDescent="0.4">
      <c r="A28" s="73">
        <v>17</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1"/>
        <v>0</v>
      </c>
      <c r="AL28" s="70">
        <f t="shared" si="0"/>
        <v>0</v>
      </c>
      <c r="AM28" s="265"/>
      <c r="AN28" s="265"/>
    </row>
    <row r="29" spans="1:43" ht="18" customHeight="1" x14ac:dyDescent="0.4">
      <c r="A29" s="73">
        <v>18</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1"/>
        <v>0</v>
      </c>
      <c r="AL29" s="70">
        <f t="shared" si="0"/>
        <v>0</v>
      </c>
      <c r="AM29" s="265"/>
      <c r="AN29" s="265"/>
    </row>
    <row r="30" spans="1:43" ht="18" customHeight="1" x14ac:dyDescent="0.4">
      <c r="A30" s="73">
        <v>19</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1"/>
        <v>0</v>
      </c>
      <c r="AL30" s="70">
        <f t="shared" si="0"/>
        <v>0</v>
      </c>
      <c r="AM30" s="265"/>
      <c r="AN30" s="265"/>
    </row>
    <row r="31" spans="1:43" ht="18" customHeight="1" x14ac:dyDescent="0.4">
      <c r="A31" s="73">
        <v>20</v>
      </c>
      <c r="B31" s="99"/>
      <c r="C31" s="81"/>
      <c r="D31" s="100"/>
      <c r="E31" s="101"/>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9">
        <f t="shared" si="1"/>
        <v>0</v>
      </c>
      <c r="AL31" s="70">
        <f t="shared" si="0"/>
        <v>0</v>
      </c>
      <c r="AM31" s="265"/>
      <c r="AN31" s="265"/>
    </row>
    <row r="32" spans="1:43" ht="18" customHeight="1" x14ac:dyDescent="0.4">
      <c r="A32" s="268" t="s">
        <v>116</v>
      </c>
      <c r="B32" s="269"/>
      <c r="C32" s="269"/>
      <c r="D32" s="269"/>
      <c r="E32" s="269"/>
      <c r="F32" s="71">
        <f>+SUM(F12:F31)</f>
        <v>0</v>
      </c>
      <c r="G32" s="71">
        <f t="shared" ref="G32:AJ32" si="2">+SUM(G12:G31)</f>
        <v>0</v>
      </c>
      <c r="H32" s="71">
        <f t="shared" si="2"/>
        <v>0</v>
      </c>
      <c r="I32" s="71">
        <f t="shared" si="2"/>
        <v>0</v>
      </c>
      <c r="J32" s="71">
        <f t="shared" si="2"/>
        <v>0</v>
      </c>
      <c r="K32" s="71">
        <f t="shared" si="2"/>
        <v>0</v>
      </c>
      <c r="L32" s="71">
        <f t="shared" si="2"/>
        <v>0</v>
      </c>
      <c r="M32" s="71">
        <f t="shared" si="2"/>
        <v>0</v>
      </c>
      <c r="N32" s="71">
        <f t="shared" si="2"/>
        <v>0</v>
      </c>
      <c r="O32" s="71">
        <f t="shared" si="2"/>
        <v>0</v>
      </c>
      <c r="P32" s="71">
        <f t="shared" si="2"/>
        <v>0</v>
      </c>
      <c r="Q32" s="71">
        <f t="shared" si="2"/>
        <v>0</v>
      </c>
      <c r="R32" s="71">
        <f t="shared" si="2"/>
        <v>0</v>
      </c>
      <c r="S32" s="71">
        <f t="shared" si="2"/>
        <v>0</v>
      </c>
      <c r="T32" s="71">
        <f t="shared" si="2"/>
        <v>0</v>
      </c>
      <c r="U32" s="71">
        <f t="shared" si="2"/>
        <v>0</v>
      </c>
      <c r="V32" s="71">
        <f t="shared" si="2"/>
        <v>0</v>
      </c>
      <c r="W32" s="71">
        <f t="shared" si="2"/>
        <v>0</v>
      </c>
      <c r="X32" s="71">
        <f t="shared" si="2"/>
        <v>0</v>
      </c>
      <c r="Y32" s="71">
        <f t="shared" si="2"/>
        <v>0</v>
      </c>
      <c r="Z32" s="71">
        <f t="shared" si="2"/>
        <v>0</v>
      </c>
      <c r="AA32" s="71">
        <f t="shared" si="2"/>
        <v>0</v>
      </c>
      <c r="AB32" s="71">
        <f t="shared" si="2"/>
        <v>0</v>
      </c>
      <c r="AC32" s="71">
        <f t="shared" si="2"/>
        <v>0</v>
      </c>
      <c r="AD32" s="71">
        <f t="shared" si="2"/>
        <v>0</v>
      </c>
      <c r="AE32" s="71">
        <f t="shared" si="2"/>
        <v>0</v>
      </c>
      <c r="AF32" s="71">
        <f t="shared" si="2"/>
        <v>0</v>
      </c>
      <c r="AG32" s="71">
        <f t="shared" si="2"/>
        <v>0</v>
      </c>
      <c r="AH32" s="71">
        <f t="shared" si="2"/>
        <v>0</v>
      </c>
      <c r="AI32" s="71">
        <f t="shared" si="2"/>
        <v>0</v>
      </c>
      <c r="AJ32" s="71">
        <f t="shared" si="2"/>
        <v>0</v>
      </c>
      <c r="AK32" s="69">
        <f t="shared" si="1"/>
        <v>0</v>
      </c>
      <c r="AL32" s="70">
        <f t="shared" si="0"/>
        <v>0</v>
      </c>
      <c r="AM32" s="270"/>
      <c r="AN32" s="270"/>
      <c r="AP32"/>
      <c r="AQ32"/>
    </row>
    <row r="33" spans="1:45" ht="18" customHeight="1" x14ac:dyDescent="0.4">
      <c r="A33" s="269" t="s">
        <v>117</v>
      </c>
      <c r="B33" s="269"/>
      <c r="C33" s="269"/>
      <c r="D33" s="269"/>
      <c r="E33" s="271"/>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71"/>
      <c r="AL33" s="72"/>
      <c r="AM33" s="270"/>
      <c r="AN33" s="270"/>
      <c r="AP33"/>
      <c r="AQ33"/>
    </row>
    <row r="34" spans="1:45" ht="15" customHeight="1" x14ac:dyDescent="0.4">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c r="AP34"/>
      <c r="AQ34"/>
    </row>
    <row r="35" spans="1:45" ht="15" customHeight="1" x14ac:dyDescent="0.4">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5" ht="15" customHeight="1" x14ac:dyDescent="0.4">
      <c r="A36" s="66"/>
      <c r="B36" s="66"/>
      <c r="C36" s="66"/>
      <c r="D36" s="66"/>
      <c r="E36" s="66"/>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6"/>
      <c r="AL36" s="66"/>
      <c r="AM36" s="62"/>
    </row>
    <row r="37" spans="1:45" ht="21" customHeight="1" x14ac:dyDescent="0.4">
      <c r="A37" s="67" t="s">
        <v>176</v>
      </c>
      <c r="B37" s="66"/>
      <c r="C37" s="66"/>
      <c r="D37" s="66"/>
      <c r="E37" s="66"/>
      <c r="F37" s="66"/>
      <c r="G37" s="60"/>
      <c r="H37" s="60"/>
      <c r="I37" s="60"/>
      <c r="J37" s="60"/>
      <c r="K37" s="60"/>
      <c r="L37" s="60"/>
      <c r="M37" s="60"/>
      <c r="N37" s="60"/>
      <c r="O37" s="60"/>
      <c r="AM37" s="66"/>
      <c r="AN37" s="62"/>
    </row>
    <row r="38" spans="1:45" ht="24.95" customHeight="1" x14ac:dyDescent="0.4">
      <c r="A38" s="250"/>
      <c r="B38" s="250"/>
      <c r="C38" s="250"/>
      <c r="D38" s="94">
        <v>4</v>
      </c>
      <c r="E38" s="94">
        <v>5</v>
      </c>
      <c r="F38" s="264">
        <v>6</v>
      </c>
      <c r="G38" s="264"/>
      <c r="H38" s="264"/>
      <c r="I38" s="264">
        <v>7</v>
      </c>
      <c r="J38" s="264"/>
      <c r="K38" s="264"/>
      <c r="L38" s="264">
        <v>8</v>
      </c>
      <c r="M38" s="264"/>
      <c r="N38" s="264"/>
      <c r="O38" s="264">
        <v>9</v>
      </c>
      <c r="P38" s="264"/>
      <c r="Q38" s="264"/>
      <c r="R38" s="264">
        <v>10</v>
      </c>
      <c r="S38" s="264"/>
      <c r="T38" s="264"/>
      <c r="U38" s="264">
        <v>11</v>
      </c>
      <c r="V38" s="264"/>
      <c r="W38" s="264"/>
      <c r="X38" s="264">
        <v>12</v>
      </c>
      <c r="Y38" s="264"/>
      <c r="Z38" s="264"/>
      <c r="AA38" s="264">
        <v>1</v>
      </c>
      <c r="AB38" s="264"/>
      <c r="AC38" s="264"/>
      <c r="AD38" s="264">
        <v>2</v>
      </c>
      <c r="AE38" s="264"/>
      <c r="AF38" s="264"/>
      <c r="AG38" s="264">
        <v>3</v>
      </c>
      <c r="AH38" s="264"/>
      <c r="AI38" s="264"/>
      <c r="AJ38" s="250" t="s">
        <v>177</v>
      </c>
      <c r="AK38" s="250"/>
      <c r="AL38" s="80" t="s">
        <v>178</v>
      </c>
      <c r="AM38"/>
      <c r="AN38"/>
      <c r="AO38"/>
    </row>
    <row r="39" spans="1:45" ht="18" customHeight="1" x14ac:dyDescent="0.4">
      <c r="A39" s="262" t="s">
        <v>179</v>
      </c>
      <c r="B39" s="262"/>
      <c r="C39" s="262"/>
      <c r="D39" s="68">
        <v>1400</v>
      </c>
      <c r="E39" s="68">
        <v>1310</v>
      </c>
      <c r="F39" s="263">
        <v>1400</v>
      </c>
      <c r="G39" s="263"/>
      <c r="H39" s="263"/>
      <c r="I39" s="263">
        <v>1470</v>
      </c>
      <c r="J39" s="263"/>
      <c r="K39" s="263"/>
      <c r="L39" s="263">
        <v>1470</v>
      </c>
      <c r="M39" s="263"/>
      <c r="N39" s="263"/>
      <c r="O39" s="263">
        <v>1330</v>
      </c>
      <c r="P39" s="263"/>
      <c r="Q39" s="263"/>
      <c r="R39" s="263">
        <v>1400</v>
      </c>
      <c r="S39" s="263"/>
      <c r="T39" s="263"/>
      <c r="U39" s="263">
        <v>1400</v>
      </c>
      <c r="V39" s="263"/>
      <c r="W39" s="263"/>
      <c r="X39" s="263">
        <v>1330</v>
      </c>
      <c r="Y39" s="263"/>
      <c r="Z39" s="263"/>
      <c r="AA39" s="263">
        <v>1330</v>
      </c>
      <c r="AB39" s="263"/>
      <c r="AC39" s="263"/>
      <c r="AD39" s="263">
        <v>1330</v>
      </c>
      <c r="AE39" s="263"/>
      <c r="AF39" s="263"/>
      <c r="AG39" s="263">
        <v>1400</v>
      </c>
      <c r="AH39" s="263"/>
      <c r="AI39" s="263"/>
      <c r="AJ39" s="258">
        <f>SUM(D39:AI39)</f>
        <v>16570</v>
      </c>
      <c r="AK39" s="258"/>
      <c r="AL39" s="266">
        <f>ROUNDUP(AJ39/AJ40,1)</f>
        <v>70</v>
      </c>
      <c r="AM39"/>
      <c r="AN39"/>
      <c r="AO39"/>
    </row>
    <row r="40" spans="1:45" ht="18" customHeight="1" x14ac:dyDescent="0.4">
      <c r="A40" s="262" t="s">
        <v>180</v>
      </c>
      <c r="B40" s="262"/>
      <c r="C40" s="262"/>
      <c r="D40" s="68">
        <v>20</v>
      </c>
      <c r="E40" s="68">
        <v>19</v>
      </c>
      <c r="F40" s="263">
        <v>20</v>
      </c>
      <c r="G40" s="263"/>
      <c r="H40" s="263"/>
      <c r="I40" s="263">
        <v>21</v>
      </c>
      <c r="J40" s="263"/>
      <c r="K40" s="263"/>
      <c r="L40" s="263">
        <v>21</v>
      </c>
      <c r="M40" s="263"/>
      <c r="N40" s="263"/>
      <c r="O40" s="263">
        <v>19</v>
      </c>
      <c r="P40" s="263"/>
      <c r="Q40" s="263"/>
      <c r="R40" s="263">
        <v>20</v>
      </c>
      <c r="S40" s="263"/>
      <c r="T40" s="263"/>
      <c r="U40" s="263">
        <v>20</v>
      </c>
      <c r="V40" s="263"/>
      <c r="W40" s="263"/>
      <c r="X40" s="263">
        <v>19</v>
      </c>
      <c r="Y40" s="263"/>
      <c r="Z40" s="263"/>
      <c r="AA40" s="263">
        <v>19</v>
      </c>
      <c r="AB40" s="263"/>
      <c r="AC40" s="263"/>
      <c r="AD40" s="263">
        <v>19</v>
      </c>
      <c r="AE40" s="263"/>
      <c r="AF40" s="263"/>
      <c r="AG40" s="263">
        <v>20</v>
      </c>
      <c r="AH40" s="263"/>
      <c r="AI40" s="263"/>
      <c r="AJ40" s="258">
        <f>+SUM(D40:AI40)</f>
        <v>237</v>
      </c>
      <c r="AK40" s="258"/>
      <c r="AL40" s="267"/>
      <c r="AM40"/>
      <c r="AN40"/>
      <c r="AO40"/>
    </row>
    <row r="41" spans="1:45" ht="5.0999999999999996" customHeight="1" x14ac:dyDescent="0.4">
      <c r="A41" s="83"/>
      <c r="B41" s="83"/>
      <c r="C41" s="83"/>
      <c r="D41"/>
      <c r="E41"/>
      <c r="F41"/>
      <c r="G41"/>
      <c r="H41"/>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102"/>
      <c r="AK41" s="60"/>
      <c r="AL41" s="66"/>
      <c r="AM41" s="66"/>
      <c r="AN41" s="62"/>
    </row>
    <row r="42" spans="1:45" ht="18" customHeight="1" x14ac:dyDescent="0.4">
      <c r="A42" s="67" t="s">
        <v>159</v>
      </c>
      <c r="B42" s="60"/>
      <c r="D42" s="60"/>
      <c r="E42" s="60"/>
      <c r="F42" s="60"/>
      <c r="G42" s="60"/>
      <c r="H42" s="60"/>
      <c r="I42"/>
      <c r="J42"/>
      <c r="K42"/>
      <c r="L42"/>
      <c r="M42"/>
      <c r="N42"/>
      <c r="O42" s="60"/>
      <c r="P42" s="60"/>
      <c r="Q42" s="60"/>
      <c r="R42" s="60"/>
      <c r="S42" s="60"/>
      <c r="T42" s="60"/>
      <c r="U42" s="60"/>
      <c r="V42" s="60"/>
      <c r="W42" s="66"/>
      <c r="X42" s="60"/>
      <c r="Y42" s="60"/>
      <c r="Z42" s="60"/>
      <c r="AA42" s="60"/>
      <c r="AB42" s="60"/>
      <c r="AC42" s="60"/>
      <c r="AD42" s="60"/>
      <c r="AE42" s="60"/>
      <c r="AF42" s="60"/>
      <c r="AG42" s="60"/>
      <c r="AH42" s="60"/>
      <c r="AI42" s="60"/>
      <c r="AJ42" s="102"/>
      <c r="AK42" s="60"/>
      <c r="AL42" s="66"/>
      <c r="AM42" s="66"/>
      <c r="AN42" s="62"/>
    </row>
    <row r="43" spans="1:45" ht="24.95" customHeight="1" x14ac:dyDescent="0.4">
      <c r="A43" s="250" t="s">
        <v>160</v>
      </c>
      <c r="B43" s="250"/>
      <c r="C43" s="250" t="s">
        <v>173</v>
      </c>
      <c r="D43" s="250"/>
      <c r="E43" s="251" t="s">
        <v>211</v>
      </c>
      <c r="F43" s="251"/>
      <c r="G43" s="251"/>
      <c r="H43" s="251"/>
      <c r="I43" s="296"/>
      <c r="J43" s="296"/>
      <c r="K43" s="296"/>
      <c r="L43" s="296"/>
      <c r="M43" s="296"/>
      <c r="N43" s="296"/>
      <c r="O43"/>
      <c r="P43"/>
      <c r="Q43"/>
      <c r="R43"/>
      <c r="S43"/>
      <c r="T43"/>
      <c r="U43"/>
      <c r="W43" s="66"/>
      <c r="X43" s="60"/>
      <c r="Y43" s="60"/>
      <c r="Z43" s="60"/>
      <c r="AA43" s="60"/>
      <c r="AB43" s="60"/>
      <c r="AC43" s="60"/>
      <c r="AD43" s="60"/>
      <c r="AE43" s="60"/>
      <c r="AF43" s="60"/>
      <c r="AG43" s="60"/>
      <c r="AH43" s="60"/>
      <c r="AI43" s="60"/>
      <c r="AJ43" s="102"/>
      <c r="AK43" s="60"/>
      <c r="AL43" s="66"/>
      <c r="AM43" s="66"/>
      <c r="AN43" s="62"/>
    </row>
    <row r="44" spans="1:45" ht="18" customHeight="1" x14ac:dyDescent="0.4">
      <c r="A44" s="251" t="s">
        <v>161</v>
      </c>
      <c r="B44" s="251"/>
      <c r="C44" s="249">
        <f>ROUNDDOWN(IF(AL39&lt;=60,1,1+ROUNDUP((AL39-60)/40,0)),1)</f>
        <v>2</v>
      </c>
      <c r="D44" s="249"/>
      <c r="E44" s="249">
        <f>ROUNDDOWN(AL39/10,1)</f>
        <v>7</v>
      </c>
      <c r="F44" s="249"/>
      <c r="G44" s="249"/>
      <c r="H44" s="249"/>
      <c r="I44" s="309"/>
      <c r="J44" s="309"/>
      <c r="K44" s="309"/>
      <c r="L44" s="309"/>
      <c r="M44" s="309"/>
      <c r="N44" s="309"/>
      <c r="O44"/>
      <c r="P44"/>
      <c r="Q44"/>
      <c r="R44"/>
      <c r="S44"/>
      <c r="T44"/>
      <c r="U44"/>
      <c r="W44" s="66"/>
      <c r="X44" s="60"/>
      <c r="Y44" s="60"/>
      <c r="Z44" s="60"/>
      <c r="AA44" s="60"/>
      <c r="AB44" s="60"/>
      <c r="AC44" s="60"/>
      <c r="AD44" s="60"/>
      <c r="AE44" s="60"/>
      <c r="AF44" s="60"/>
      <c r="AG44" s="60"/>
      <c r="AH44" s="60"/>
      <c r="AI44" s="60"/>
      <c r="AJ44" s="102"/>
      <c r="AK44" s="60"/>
      <c r="AL44" s="66"/>
      <c r="AM44" s="66"/>
      <c r="AN44" s="62"/>
    </row>
    <row r="45" spans="1:45" ht="5.0999999999999996" customHeight="1" x14ac:dyDescent="0.4">
      <c r="A45" s="83"/>
      <c r="B45" s="83"/>
      <c r="C45" s="83"/>
      <c r="D45" s="83"/>
      <c r="E45" s="83"/>
      <c r="F45" s="83"/>
      <c r="G45" s="83"/>
      <c r="H45" s="83"/>
      <c r="I45" s="83"/>
      <c r="J45" s="60"/>
      <c r="K45" s="60"/>
      <c r="L45" s="60"/>
      <c r="M45" s="102"/>
      <c r="N45" s="60"/>
      <c r="O45" s="60"/>
      <c r="P45" s="60"/>
      <c r="Q45"/>
      <c r="W45" s="66"/>
      <c r="X45" s="60"/>
      <c r="Y45" s="60"/>
      <c r="Z45" s="60"/>
      <c r="AA45" s="60"/>
      <c r="AB45" s="60"/>
      <c r="AC45" s="60"/>
      <c r="AD45" s="60"/>
      <c r="AE45" s="60"/>
      <c r="AF45" s="60"/>
      <c r="AG45" s="60"/>
      <c r="AH45" s="60"/>
      <c r="AI45" s="60"/>
      <c r="AJ45" s="102"/>
      <c r="AK45" s="60"/>
      <c r="AL45" s="66"/>
      <c r="AM45" s="66"/>
      <c r="AN45" s="62"/>
    </row>
    <row r="46" spans="1:45" ht="21" customHeight="1" x14ac:dyDescent="0.4">
      <c r="A46" s="67" t="s">
        <v>163</v>
      </c>
      <c r="B46" s="59"/>
      <c r="C46" s="63"/>
      <c r="D46" s="63"/>
      <c r="E46" s="63"/>
      <c r="F46" s="63"/>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3"/>
      <c r="AM46" s="63"/>
      <c r="AN46" s="62"/>
    </row>
    <row r="47" spans="1:45" ht="24.95" customHeight="1" x14ac:dyDescent="0.4">
      <c r="A47" s="62"/>
      <c r="B47" s="66"/>
      <c r="C47" s="247" t="s">
        <v>311</v>
      </c>
      <c r="D47" s="248"/>
      <c r="E47" s="260" t="s">
        <v>314</v>
      </c>
      <c r="F47" s="260"/>
      <c r="G47" s="260"/>
      <c r="H47" s="260"/>
      <c r="I47" s="247" t="s">
        <v>315</v>
      </c>
      <c r="J47" s="248"/>
      <c r="K47" s="248"/>
      <c r="L47" s="248"/>
      <c r="M47" s="248"/>
      <c r="N47" s="259"/>
      <c r="O47" s="247" t="s">
        <v>225</v>
      </c>
      <c r="P47" s="248"/>
      <c r="Q47" s="248"/>
      <c r="R47" s="248"/>
      <c r="S47" s="248"/>
      <c r="T47" s="259"/>
      <c r="U47" s="247" t="s">
        <v>313</v>
      </c>
      <c r="V47" s="248"/>
      <c r="W47" s="248"/>
      <c r="X47" s="248"/>
      <c r="Y47" s="248"/>
      <c r="Z47" s="259"/>
      <c r="AA47" s="247" t="s">
        <v>313</v>
      </c>
      <c r="AB47" s="248"/>
      <c r="AC47" s="248"/>
      <c r="AD47" s="248"/>
      <c r="AE47" s="248"/>
      <c r="AF47" s="259"/>
      <c r="AG47" s="260" t="s">
        <v>313</v>
      </c>
      <c r="AH47" s="260"/>
      <c r="AI47" s="260"/>
      <c r="AJ47" s="260"/>
      <c r="AK47" s="260"/>
      <c r="AL47" s="260" t="s">
        <v>313</v>
      </c>
      <c r="AM47" s="260"/>
      <c r="AN47" s="62"/>
    </row>
    <row r="48" spans="1:45" ht="18" customHeight="1" x14ac:dyDescent="0.4">
      <c r="A48" s="62"/>
      <c r="B48" s="66"/>
      <c r="C48" s="98" t="s">
        <v>164</v>
      </c>
      <c r="D48" s="98" t="s">
        <v>165</v>
      </c>
      <c r="E48" s="97" t="s">
        <v>164</v>
      </c>
      <c r="F48" s="261" t="s">
        <v>165</v>
      </c>
      <c r="G48" s="261"/>
      <c r="H48" s="261"/>
      <c r="I48" s="255" t="s">
        <v>164</v>
      </c>
      <c r="J48" s="256"/>
      <c r="K48" s="257"/>
      <c r="L48" s="255" t="s">
        <v>165</v>
      </c>
      <c r="M48" s="256"/>
      <c r="N48" s="257"/>
      <c r="O48" s="255" t="s">
        <v>164</v>
      </c>
      <c r="P48" s="256"/>
      <c r="Q48" s="257"/>
      <c r="R48" s="255" t="s">
        <v>165</v>
      </c>
      <c r="S48" s="256"/>
      <c r="T48" s="257"/>
      <c r="U48" s="255" t="s">
        <v>164</v>
      </c>
      <c r="V48" s="256"/>
      <c r="W48" s="257"/>
      <c r="X48" s="255" t="s">
        <v>165</v>
      </c>
      <c r="Y48" s="256"/>
      <c r="Z48" s="257"/>
      <c r="AA48" s="255" t="s">
        <v>164</v>
      </c>
      <c r="AB48" s="256"/>
      <c r="AC48" s="257"/>
      <c r="AD48" s="255" t="s">
        <v>165</v>
      </c>
      <c r="AE48" s="256"/>
      <c r="AF48" s="257"/>
      <c r="AG48" s="255" t="s">
        <v>164</v>
      </c>
      <c r="AH48" s="256"/>
      <c r="AI48" s="257"/>
      <c r="AJ48" s="255" t="s">
        <v>165</v>
      </c>
      <c r="AK48" s="257"/>
      <c r="AL48" s="97" t="s">
        <v>27</v>
      </c>
      <c r="AM48" s="97" t="s">
        <v>182</v>
      </c>
      <c r="AN48" s="62"/>
      <c r="AP48" s="60"/>
      <c r="AQ48" s="60"/>
      <c r="AR48" s="60"/>
      <c r="AS48" s="60"/>
    </row>
    <row r="49" spans="1:45" ht="18" customHeight="1" x14ac:dyDescent="0.4">
      <c r="A49" s="62"/>
      <c r="B49" s="74" t="s">
        <v>166</v>
      </c>
      <c r="C49" s="97">
        <f>COUNTIFS($B$12:$B$31,C$47,$C$12:$C$31,"A",$E$12:$E$31,"*")</f>
        <v>1</v>
      </c>
      <c r="D49" s="97">
        <f>COUNTIFS($B$12:$B$31,C$47,$C$12:$C$31,"B",$E$12:$E$31,"*")</f>
        <v>0</v>
      </c>
      <c r="E49" s="97">
        <f>COUNTIFS($B$12:$B$31,E$47,$C$12:$C$31,"A",$E$12:$E$31,"*")</f>
        <v>0</v>
      </c>
      <c r="F49" s="255">
        <f>COUNTIFS($B$12:$B$31,E$47,$C$12:$C$31,"B",$E$12:$E$31,"*")</f>
        <v>1</v>
      </c>
      <c r="G49" s="256"/>
      <c r="H49" s="257"/>
      <c r="I49" s="255">
        <f>COUNTIFS($B$12:$B$31,I$47,$C$12:$C$31,"A",$E$12:$E$31,"*")</f>
        <v>0</v>
      </c>
      <c r="J49" s="256"/>
      <c r="K49" s="257"/>
      <c r="L49" s="255">
        <f>COUNTIFS($B$12:$B$31,I$47,$C$12:$C$31,"B",$E$12:$E$31,"*")</f>
        <v>0</v>
      </c>
      <c r="M49" s="256"/>
      <c r="N49" s="257"/>
      <c r="O49" s="255">
        <f>COUNTIFS($B$12:$B$31,O$47,$C$12:$C$31,"A",$E$12:$E$31,"*")</f>
        <v>0</v>
      </c>
      <c r="P49" s="256"/>
      <c r="Q49" s="257"/>
      <c r="R49" s="255">
        <f>COUNTIFS($B$12:$B$31,O$47,$C$12:$C$31,"B",$E$12:$E$31,"*")</f>
        <v>0</v>
      </c>
      <c r="S49" s="256"/>
      <c r="T49" s="257"/>
      <c r="U49" s="255">
        <f>COUNTIFS($B$12:$B$31,U$47,$C$12:$C$31,"A",$E$12:$E$31,"*")</f>
        <v>0</v>
      </c>
      <c r="V49" s="256"/>
      <c r="W49" s="257"/>
      <c r="X49" s="255">
        <f>COUNTIFS($B$12:$B$31,U$47,$C$12:$C$31,"B",$E$12:$E$31,"*")</f>
        <v>0</v>
      </c>
      <c r="Y49" s="256"/>
      <c r="Z49" s="257"/>
      <c r="AA49" s="255">
        <f>COUNTIFS($B$12:$B$31,AA$47,$C$12:$C$31,"A",$E$12:$E$31,"*")</f>
        <v>0</v>
      </c>
      <c r="AB49" s="256"/>
      <c r="AC49" s="257"/>
      <c r="AD49" s="255">
        <f>COUNTIFS($B$12:$B$31,AA$47,$C$12:$C$31,"B",$E$12:$E$31,"*")</f>
        <v>0</v>
      </c>
      <c r="AE49" s="256"/>
      <c r="AF49" s="257"/>
      <c r="AG49" s="255">
        <f>COUNTIFS($B$12:$B$31,AG$47,$C$12:$C$31,"A",$E$12:$E$31,"*")</f>
        <v>0</v>
      </c>
      <c r="AH49" s="256"/>
      <c r="AI49" s="257"/>
      <c r="AJ49" s="255">
        <f>COUNTIFS($B$12:$B$31,AG$47,$C$12:$C$31,"B",$E$12:$E$31,"*")</f>
        <v>0</v>
      </c>
      <c r="AK49" s="257"/>
      <c r="AL49" s="97">
        <f>COUNTIFS($B$12:$B$31,AL$47,$C$12:$C$31,"A",$E$12:$E$31,"*")</f>
        <v>0</v>
      </c>
      <c r="AM49" s="97">
        <f>COUNTIFS($B$12:$B$31,AL$47,$C$12:$C$31,"B",$E$12:$E$31,"*")</f>
        <v>0</v>
      </c>
      <c r="AN49" s="62"/>
      <c r="AP49" s="60"/>
      <c r="AQ49" s="60"/>
      <c r="AR49" s="60"/>
      <c r="AS49" s="60"/>
    </row>
    <row r="50" spans="1:45" ht="18" customHeight="1" x14ac:dyDescent="0.4">
      <c r="A50" s="62"/>
      <c r="B50" s="80" t="s">
        <v>167</v>
      </c>
      <c r="C50" s="97">
        <f>COUNTIFS($B$12:$B$31,C$47,$C$12:$C$31,"C",$E$12:$E$31,"*")</f>
        <v>0</v>
      </c>
      <c r="D50" s="97">
        <f>COUNTIFS($B$12:$B$31,C$47,$C$12:$C$31,"D",$E$12:$E$31,"*")</f>
        <v>0</v>
      </c>
      <c r="E50" s="97">
        <f>COUNTIFS($B$12:$B$31,E$47,$C$12:$C$31,"C",$E$12:$E$31,"*")</f>
        <v>0</v>
      </c>
      <c r="F50" s="255">
        <f>COUNTIFS($B$12:$B$31,E$47,$C$12:$C$31,"D",$E$12:$E$31,"*")</f>
        <v>0</v>
      </c>
      <c r="G50" s="256"/>
      <c r="H50" s="257"/>
      <c r="I50" s="255">
        <f>COUNTIFS($B$12:$B$31,I$47,$C$12:$C$31,"C",$E$12:$E$31,"*")</f>
        <v>1</v>
      </c>
      <c r="J50" s="256"/>
      <c r="K50" s="257"/>
      <c r="L50" s="255">
        <f>COUNTIFS($B$12:$B$31,I$47,$C$12:$C$31,"D",$E$12:$E$31,"*")</f>
        <v>0</v>
      </c>
      <c r="M50" s="256"/>
      <c r="N50" s="257"/>
      <c r="O50" s="255">
        <f>COUNTIFS($B$12:$B$31,O$47,$C$12:$C$31,"C",$E$12:$E$31,"*")</f>
        <v>0</v>
      </c>
      <c r="P50" s="256"/>
      <c r="Q50" s="257"/>
      <c r="R50" s="255">
        <f>COUNTIFS($B$12:$B$31,O$47,$C$12:$C$31,"D",$E$12:$E$31,"*")</f>
        <v>1</v>
      </c>
      <c r="S50" s="256"/>
      <c r="T50" s="257"/>
      <c r="U50" s="255">
        <f>COUNTIFS($B$12:$B$31,U$47,$C$12:$C$31,"C",$E$12:$E$31,"*")</f>
        <v>0</v>
      </c>
      <c r="V50" s="256"/>
      <c r="W50" s="257"/>
      <c r="X50" s="255">
        <f>COUNTIFS($B$12:$B$31,U$47,$C$12:$C$31,"D",$E$12:$E$31,"*")</f>
        <v>0</v>
      </c>
      <c r="Y50" s="256"/>
      <c r="Z50" s="257"/>
      <c r="AA50" s="255">
        <f>COUNTIFS($B$12:$B$31,AA$47,$C$12:$C$31,"C",$E$12:$E$31,"*")</f>
        <v>0</v>
      </c>
      <c r="AB50" s="256"/>
      <c r="AC50" s="257"/>
      <c r="AD50" s="255">
        <f>COUNTIFS($B$12:$B$31,AA$47,$C$12:$C$31,"D",$E$12:$E$31,"*")</f>
        <v>0</v>
      </c>
      <c r="AE50" s="256"/>
      <c r="AF50" s="257"/>
      <c r="AG50" s="255">
        <f>COUNTIFS($B$12:$B$31,AG$47,$C$12:$C$31,"C",$E$12:$E$31,"*")</f>
        <v>0</v>
      </c>
      <c r="AH50" s="256"/>
      <c r="AI50" s="257"/>
      <c r="AJ50" s="255">
        <f>COUNTIFS($B$12:$B$31,AG$47,$C$12:$C$31,"D",$E$12:$E$31,"*")</f>
        <v>0</v>
      </c>
      <c r="AK50" s="257"/>
      <c r="AL50" s="97">
        <f>COUNTIFS($B$12:$B$31,AL$47,$C$12:$C$31,"C",$E$12:$E$31,"*")</f>
        <v>0</v>
      </c>
      <c r="AM50" s="97">
        <f>COUNTIFS($B$12:$B$31,AL$47,$C$12:$C$31,"D",$E$12:$E$31,"*")</f>
        <v>0</v>
      </c>
      <c r="AN50" s="62"/>
      <c r="AP50" s="60"/>
      <c r="AQ50" s="60"/>
      <c r="AR50" s="60"/>
      <c r="AS50" s="60"/>
    </row>
    <row r="51" spans="1:45" ht="24.95" customHeight="1" x14ac:dyDescent="0.4">
      <c r="A51" s="62"/>
      <c r="B51" s="80" t="s">
        <v>168</v>
      </c>
      <c r="C51" s="247">
        <f>IF($AK$3="４週",SUMIFS($AK$12:$AK$31,$B$12:$B$31,C47)/4/$AH$6,IF($AK$3="歴月",SUMIFS($AK$12:$AK$31,$B$12:$B$31,C47)/$AL$6,"記載する期間を選択してください"))</f>
        <v>0</v>
      </c>
      <c r="D51" s="259"/>
      <c r="E51" s="247">
        <f>IF($AK$3="４週",SUMIFS($AK$12:$AK$31,$B$12:$B$31,E47)/4/$AH$6,IF($AK$3="歴月",SUMIFS($AK$12:$AK$31,$B$12:$B$31,E47)/$AL$6,"記載する期間を選択してください"))</f>
        <v>0</v>
      </c>
      <c r="F51" s="248"/>
      <c r="G51" s="248"/>
      <c r="H51" s="259"/>
      <c r="I51" s="247">
        <f>IF($AK$3="４週",SUMIFS($AK$12:$AK$31,$B$12:$B$31,I47)/4/$AH$6,IF($AK$3="歴月",SUMIFS($AK$12:$AK$31,$B$12:$B$31,I47)/$AL$6,"記載する期間を選択してください"))</f>
        <v>0</v>
      </c>
      <c r="J51" s="248"/>
      <c r="K51" s="248"/>
      <c r="L51" s="248"/>
      <c r="M51" s="248"/>
      <c r="N51" s="259"/>
      <c r="O51" s="247">
        <f>IF($AK$3="４週",SUMIFS($AK$12:$AK$31,$B$12:$B$31,O47)/4/$AH$6,IF($AK$3="歴月",SUMIFS($AK$12:$AK$31,$B$12:$B$31,O47)/$AL$6,"記載する期間を選択してください"))</f>
        <v>0</v>
      </c>
      <c r="P51" s="248"/>
      <c r="Q51" s="248"/>
      <c r="R51" s="248"/>
      <c r="S51" s="248"/>
      <c r="T51" s="259"/>
      <c r="U51" s="247">
        <f>IF($AK$3="４週",SUMIFS($AK$12:$AK$31,$B$12:$B$31,U47)/4/$AH$6,IF($AK$3="歴月",SUMIFS($AK$12:$AK$31,$B$12:$B$31,U47)/$AL$6,"記載する期間を選択してください"))</f>
        <v>0</v>
      </c>
      <c r="V51" s="248"/>
      <c r="W51" s="248"/>
      <c r="X51" s="248"/>
      <c r="Y51" s="248"/>
      <c r="Z51" s="259"/>
      <c r="AA51" s="247">
        <f>IF($AK$3="４週",SUMIFS($AK$12:$AK$31,$B$12:$B$31,AA47)/4/$AH$6,IF($AK$3="歴月",SUMIFS($AK$12:$AK$31,$B$12:$B$31,AA47)/$AL$6,"記載する期間を選択してください"))</f>
        <v>0</v>
      </c>
      <c r="AB51" s="248"/>
      <c r="AC51" s="248"/>
      <c r="AD51" s="248"/>
      <c r="AE51" s="248"/>
      <c r="AF51" s="259"/>
      <c r="AG51" s="247">
        <f>IF($AK$3="４週",SUMIFS($AK$12:$AK$31,$B$12:$B$31,AG47)/4/$AH$6,IF($AK$3="歴月",SUMIFS($AK$12:$AK$31,$B$12:$B$31,AG47)/$AL$6,"記載する期間を選択してください"))</f>
        <v>0</v>
      </c>
      <c r="AH51" s="248"/>
      <c r="AI51" s="248"/>
      <c r="AJ51" s="248"/>
      <c r="AK51" s="259"/>
      <c r="AL51" s="247">
        <f>IF($AK$3="４週",SUMIFS($AK$12:$AK$31,$B$12:$B$31,AL47)/4/$AH$6,IF($AK$3="歴月",SUMIFS($AK$12:$AK$31,$B$12:$B$31,AL47)/$AL$6,"記載する期間を選択してください"))</f>
        <v>0</v>
      </c>
      <c r="AM51" s="259"/>
      <c r="AN51" s="62"/>
      <c r="AP51" s="60"/>
      <c r="AQ51" s="60"/>
      <c r="AR51" s="60"/>
      <c r="AS51" s="60"/>
    </row>
    <row r="52" spans="1:45" ht="5.0999999999999996" customHeight="1" x14ac:dyDescent="0.4">
      <c r="A52" s="62"/>
      <c r="B52" s="59"/>
      <c r="C52" s="76">
        <v>2</v>
      </c>
      <c r="D52" s="76"/>
      <c r="E52" s="76">
        <v>3</v>
      </c>
      <c r="F52" s="76"/>
      <c r="G52" s="76"/>
      <c r="H52" s="76"/>
      <c r="I52" s="76">
        <v>4</v>
      </c>
      <c r="J52" s="76"/>
      <c r="K52" s="76"/>
      <c r="L52" s="76"/>
      <c r="M52" s="76"/>
      <c r="N52" s="76"/>
      <c r="O52" s="76">
        <v>5</v>
      </c>
      <c r="P52" s="76"/>
      <c r="Q52" s="76"/>
      <c r="R52" s="76"/>
      <c r="S52" s="76"/>
      <c r="T52" s="76"/>
      <c r="U52" s="76">
        <v>6</v>
      </c>
      <c r="V52" s="76"/>
      <c r="W52" s="76"/>
      <c r="X52" s="76"/>
      <c r="Y52" s="76"/>
      <c r="Z52" s="76"/>
      <c r="AA52" s="76">
        <v>7</v>
      </c>
      <c r="AB52" s="76"/>
      <c r="AC52" s="76"/>
      <c r="AD52" s="76"/>
      <c r="AE52" s="76"/>
      <c r="AF52" s="76"/>
      <c r="AG52" s="76">
        <v>8</v>
      </c>
      <c r="AH52" s="76"/>
      <c r="AI52" s="76"/>
      <c r="AJ52" s="76"/>
      <c r="AK52" s="76"/>
      <c r="AL52" s="76">
        <v>9</v>
      </c>
      <c r="AM52" s="96"/>
      <c r="AN52" s="62"/>
      <c r="AP52" s="60"/>
      <c r="AQ52" s="60"/>
      <c r="AR52" s="60"/>
      <c r="AS52" s="60"/>
    </row>
    <row r="53" spans="1:45" ht="15" customHeight="1" x14ac:dyDescent="0.4">
      <c r="A53" s="60" t="s">
        <v>118</v>
      </c>
      <c r="B53" s="87"/>
      <c r="C53" s="88"/>
      <c r="D53" s="88"/>
      <c r="E53" s="88"/>
      <c r="F53" s="89"/>
      <c r="G53" s="88"/>
      <c r="H53" s="76"/>
      <c r="I53" s="76"/>
      <c r="J53" s="76"/>
      <c r="K53" s="76"/>
      <c r="L53" s="76"/>
      <c r="M53" s="76"/>
      <c r="N53" s="76"/>
      <c r="O53" s="76"/>
      <c r="P53" s="76"/>
      <c r="Q53" s="76"/>
      <c r="R53" s="76">
        <v>6</v>
      </c>
      <c r="S53" s="76"/>
      <c r="T53" s="76"/>
      <c r="U53" s="76"/>
      <c r="V53" s="76"/>
      <c r="W53" s="76"/>
      <c r="X53" s="76">
        <v>7</v>
      </c>
      <c r="Y53" s="76"/>
      <c r="Z53" s="76"/>
      <c r="AA53" s="76"/>
      <c r="AB53" s="76"/>
      <c r="AC53" s="76"/>
      <c r="AD53" s="76">
        <v>8</v>
      </c>
      <c r="AE53" s="76"/>
      <c r="AF53" s="76"/>
      <c r="AG53" s="77"/>
      <c r="AH53" s="77"/>
      <c r="AI53" s="77"/>
      <c r="AJ53" s="77">
        <v>9</v>
      </c>
      <c r="AK53" s="75"/>
      <c r="AL53" s="75"/>
      <c r="AM53" s="62"/>
    </row>
    <row r="54" spans="1:45" s="60" customFormat="1" ht="15" customHeight="1" x14ac:dyDescent="0.4">
      <c r="A54" s="60" t="s">
        <v>119</v>
      </c>
      <c r="B54" s="83"/>
      <c r="C54" s="83"/>
      <c r="D54" s="83"/>
      <c r="E54" s="83"/>
      <c r="F54" s="83"/>
      <c r="G54" s="83"/>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P54" s="59"/>
      <c r="AQ54" s="59"/>
      <c r="AR54" s="59"/>
      <c r="AS54" s="59"/>
    </row>
    <row r="55" spans="1:45" s="60" customFormat="1" ht="15" customHeight="1" x14ac:dyDescent="0.4">
      <c r="A55" s="60" t="s">
        <v>120</v>
      </c>
      <c r="B55" s="83"/>
      <c r="C55" s="83"/>
      <c r="D55" s="83"/>
      <c r="E55" s="83"/>
      <c r="F55" s="83"/>
      <c r="G55" s="83"/>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P55" s="59"/>
      <c r="AQ55" s="59"/>
      <c r="AR55" s="59"/>
      <c r="AS55" s="59"/>
    </row>
    <row r="56" spans="1:45" s="60" customFormat="1" ht="15" customHeight="1" x14ac:dyDescent="0.4">
      <c r="A56" s="60" t="s">
        <v>213</v>
      </c>
      <c r="B56" s="83"/>
      <c r="C56" s="83"/>
      <c r="D56" s="83"/>
      <c r="E56" s="83"/>
      <c r="F56" s="83"/>
      <c r="G56" s="83"/>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c r="AP56" s="59"/>
      <c r="AQ56" s="59"/>
      <c r="AR56" s="59"/>
      <c r="AS56" s="59"/>
    </row>
    <row r="57" spans="1:45" s="60" customFormat="1" ht="15" customHeight="1" x14ac:dyDescent="0.4">
      <c r="A57" s="60" t="s">
        <v>299</v>
      </c>
      <c r="B57" s="83"/>
      <c r="C57" s="83"/>
      <c r="D57" s="83"/>
      <c r="E57" s="83"/>
      <c r="F57" s="83"/>
      <c r="G57" s="83"/>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c r="AP57" s="59"/>
      <c r="AQ57" s="59"/>
      <c r="AR57" s="59"/>
      <c r="AS57" s="59"/>
    </row>
    <row r="58" spans="1:45" s="60" customFormat="1" ht="15" customHeight="1" x14ac:dyDescent="0.4">
      <c r="A58" s="60" t="s">
        <v>300</v>
      </c>
      <c r="B58" s="83"/>
      <c r="C58" s="83"/>
      <c r="D58" s="83"/>
      <c r="E58" s="83"/>
      <c r="F58" s="83"/>
      <c r="G58" s="83"/>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7"/>
      <c r="AM58" s="67"/>
      <c r="AP58" s="59"/>
      <c r="AQ58" s="59"/>
      <c r="AR58" s="59"/>
      <c r="AS58" s="59"/>
    </row>
    <row r="59" spans="1:45" ht="15" customHeight="1" x14ac:dyDescent="0.4">
      <c r="A59" s="60" t="s">
        <v>123</v>
      </c>
      <c r="B59" s="90"/>
      <c r="C59" s="60"/>
      <c r="D59" s="60"/>
      <c r="E59" s="60"/>
      <c r="F59" s="60"/>
      <c r="G59" s="60"/>
    </row>
    <row r="60" spans="1:45" ht="15" customHeight="1" x14ac:dyDescent="0.4">
      <c r="A60" s="60" t="s">
        <v>301</v>
      </c>
      <c r="B60" s="90"/>
      <c r="C60" s="60"/>
      <c r="D60" s="60"/>
      <c r="E60" s="60"/>
      <c r="F60" s="60"/>
      <c r="G60" s="60"/>
    </row>
    <row r="61" spans="1:45" ht="15" customHeight="1" x14ac:dyDescent="0.4">
      <c r="A61" s="60"/>
      <c r="B61" s="114" t="s">
        <v>125</v>
      </c>
      <c r="C61" s="250" t="s">
        <v>126</v>
      </c>
      <c r="D61" s="250"/>
      <c r="E61" s="250"/>
      <c r="F61" s="60"/>
      <c r="G61" s="60"/>
    </row>
    <row r="62" spans="1:45" ht="15" customHeight="1" x14ac:dyDescent="0.4">
      <c r="A62" s="60"/>
      <c r="B62" s="93" t="s">
        <v>127</v>
      </c>
      <c r="C62" s="258" t="s">
        <v>128</v>
      </c>
      <c r="D62" s="258"/>
      <c r="E62" s="258"/>
      <c r="F62" s="60"/>
      <c r="G62" s="60"/>
    </row>
    <row r="63" spans="1:45" ht="15" customHeight="1" x14ac:dyDescent="0.4">
      <c r="A63" s="60"/>
      <c r="B63" s="93" t="s">
        <v>129</v>
      </c>
      <c r="C63" s="258" t="s">
        <v>130</v>
      </c>
      <c r="D63" s="258"/>
      <c r="E63" s="258"/>
      <c r="F63" s="60"/>
      <c r="G63" s="60"/>
    </row>
    <row r="64" spans="1:45" ht="15" customHeight="1" x14ac:dyDescent="0.4">
      <c r="A64" s="60"/>
      <c r="B64" s="93" t="s">
        <v>131</v>
      </c>
      <c r="C64" s="258" t="s">
        <v>132</v>
      </c>
      <c r="D64" s="258"/>
      <c r="E64" s="258"/>
      <c r="F64" s="60"/>
      <c r="G64" s="60"/>
    </row>
    <row r="65" spans="1:7" ht="15" customHeight="1" x14ac:dyDescent="0.4">
      <c r="A65" s="60"/>
      <c r="B65" s="93" t="s">
        <v>133</v>
      </c>
      <c r="C65" s="258" t="s">
        <v>134</v>
      </c>
      <c r="D65" s="258"/>
      <c r="E65" s="258"/>
      <c r="F65" s="60"/>
      <c r="G65" s="60"/>
    </row>
    <row r="66" spans="1:7" ht="15" customHeight="1" x14ac:dyDescent="0.4">
      <c r="A66" s="60"/>
      <c r="B66" s="60" t="s">
        <v>135</v>
      </c>
      <c r="C66" s="60"/>
      <c r="D66" s="60"/>
      <c r="E66" s="60"/>
      <c r="F66" s="60"/>
      <c r="G66" s="60"/>
    </row>
    <row r="67" spans="1:7" ht="15" customHeight="1" x14ac:dyDescent="0.4">
      <c r="A67" s="60"/>
      <c r="B67" s="60" t="s">
        <v>136</v>
      </c>
      <c r="C67" s="60"/>
      <c r="D67" s="60"/>
      <c r="E67" s="60"/>
      <c r="F67" s="60"/>
      <c r="G67" s="60"/>
    </row>
    <row r="68" spans="1:7" ht="15" customHeight="1" x14ac:dyDescent="0.4">
      <c r="A68" s="60"/>
      <c r="B68" s="60" t="s">
        <v>137</v>
      </c>
      <c r="C68" s="60"/>
      <c r="D68" s="60"/>
      <c r="E68" s="60"/>
      <c r="F68" s="60"/>
      <c r="G68" s="60"/>
    </row>
    <row r="69" spans="1:7" ht="15" customHeight="1" x14ac:dyDescent="0.4">
      <c r="A69" s="60" t="s">
        <v>302</v>
      </c>
      <c r="B69" s="90"/>
      <c r="C69" s="60"/>
      <c r="D69" s="60"/>
      <c r="E69" s="60"/>
      <c r="F69" s="60"/>
      <c r="G69" s="60"/>
    </row>
    <row r="70" spans="1:7" ht="15" customHeight="1" x14ac:dyDescent="0.4">
      <c r="A70" s="60" t="s">
        <v>139</v>
      </c>
      <c r="B70" s="90"/>
      <c r="C70" s="60"/>
      <c r="D70" s="60"/>
      <c r="E70" s="60"/>
      <c r="F70" s="60"/>
      <c r="G70" s="60"/>
    </row>
    <row r="71" spans="1:7" ht="15" customHeight="1" x14ac:dyDescent="0.4">
      <c r="A71" s="60" t="s">
        <v>140</v>
      </c>
      <c r="B71" s="90"/>
      <c r="C71" s="60"/>
      <c r="D71" s="60"/>
      <c r="E71" s="60"/>
      <c r="F71" s="60"/>
      <c r="G71" s="60"/>
    </row>
    <row r="72" spans="1:7" ht="15" customHeight="1" x14ac:dyDescent="0.4">
      <c r="A72" s="60" t="s">
        <v>303</v>
      </c>
      <c r="B72" s="90"/>
      <c r="C72" s="60"/>
      <c r="D72" s="60"/>
      <c r="E72" s="60"/>
      <c r="F72" s="60"/>
      <c r="G72" s="60"/>
    </row>
    <row r="73" spans="1:7" ht="15" customHeight="1" x14ac:dyDescent="0.4">
      <c r="A73" s="60" t="s">
        <v>304</v>
      </c>
      <c r="B73" s="90"/>
      <c r="C73" s="60"/>
      <c r="D73" s="60"/>
      <c r="E73" s="60"/>
      <c r="F73" s="60"/>
      <c r="G73" s="60"/>
    </row>
    <row r="74" spans="1:7" ht="15" customHeight="1" x14ac:dyDescent="0.4">
      <c r="A74" s="60" t="s">
        <v>305</v>
      </c>
      <c r="B74" s="90"/>
      <c r="C74" s="60"/>
      <c r="D74" s="60"/>
      <c r="E74" s="60"/>
      <c r="F74" s="60"/>
      <c r="G74" s="60"/>
    </row>
    <row r="75" spans="1:7" ht="15" customHeight="1" x14ac:dyDescent="0.4">
      <c r="A75" s="60"/>
      <c r="B75" s="60" t="s">
        <v>144</v>
      </c>
      <c r="C75" s="60"/>
      <c r="D75" s="60"/>
      <c r="E75" s="60"/>
      <c r="F75" s="60"/>
      <c r="G75" s="60"/>
    </row>
    <row r="76" spans="1:7" ht="15" customHeight="1" x14ac:dyDescent="0.4">
      <c r="A76" s="60"/>
      <c r="B76" s="60" t="s">
        <v>145</v>
      </c>
      <c r="C76" s="60"/>
      <c r="D76" s="60"/>
      <c r="E76" s="60"/>
      <c r="F76" s="60"/>
      <c r="G76" s="60"/>
    </row>
    <row r="77" spans="1:7" ht="15" customHeight="1" x14ac:dyDescent="0.4">
      <c r="A77" s="60" t="s">
        <v>308</v>
      </c>
      <c r="B77" s="90"/>
      <c r="C77" s="60"/>
      <c r="D77" s="60"/>
      <c r="E77" s="60"/>
      <c r="F77" s="60"/>
      <c r="G77" s="60"/>
    </row>
    <row r="78" spans="1:7" ht="15" customHeight="1" x14ac:dyDescent="0.4">
      <c r="A78" s="60" t="s">
        <v>147</v>
      </c>
      <c r="B78" s="90"/>
      <c r="C78" s="60"/>
      <c r="D78" s="60"/>
      <c r="E78" s="60"/>
      <c r="F78" s="60"/>
      <c r="G78" s="60"/>
    </row>
    <row r="79" spans="1:7" ht="15" customHeight="1" x14ac:dyDescent="0.4">
      <c r="A79" s="60" t="s">
        <v>309</v>
      </c>
      <c r="B79" s="90"/>
      <c r="C79" s="60"/>
      <c r="D79" s="60"/>
      <c r="E79" s="60"/>
      <c r="F79" s="60"/>
      <c r="G79" s="60"/>
    </row>
    <row r="80" spans="1:7" ht="15" customHeight="1" x14ac:dyDescent="0.4">
      <c r="A80" s="60" t="s">
        <v>310</v>
      </c>
      <c r="B80" s="90"/>
      <c r="C80" s="60"/>
      <c r="D80" s="60"/>
      <c r="E80" s="60"/>
      <c r="F80" s="60"/>
      <c r="G80" s="60"/>
    </row>
    <row r="81" spans="1:7" ht="15" customHeight="1" x14ac:dyDescent="0.4">
      <c r="A81" s="60" t="s">
        <v>150</v>
      </c>
      <c r="B81" s="90"/>
      <c r="C81" s="60"/>
      <c r="D81" s="60"/>
      <c r="E81" s="60"/>
      <c r="F81" s="60"/>
      <c r="G81" s="60"/>
    </row>
    <row r="82" spans="1:7" ht="15" customHeight="1" x14ac:dyDescent="0.4">
      <c r="A82" s="60" t="s">
        <v>151</v>
      </c>
      <c r="B82" s="90"/>
      <c r="C82" s="60"/>
      <c r="D82" s="60"/>
      <c r="E82" s="60"/>
      <c r="F82" s="60"/>
      <c r="G82" s="60"/>
    </row>
    <row r="83" spans="1:7" ht="15" customHeight="1" x14ac:dyDescent="0.4">
      <c r="A83" s="60" t="s">
        <v>306</v>
      </c>
      <c r="B83" s="90"/>
      <c r="C83" s="60"/>
      <c r="D83" s="60"/>
      <c r="E83" s="60"/>
      <c r="F83" s="60"/>
      <c r="G83" s="60"/>
    </row>
    <row r="84" spans="1:7" ht="15" customHeight="1" x14ac:dyDescent="0.4">
      <c r="A84" s="60" t="s">
        <v>307</v>
      </c>
      <c r="B84" s="90"/>
      <c r="C84" s="60"/>
      <c r="D84" s="60"/>
      <c r="E84" s="60"/>
      <c r="F84" s="60"/>
      <c r="G84" s="60"/>
    </row>
  </sheetData>
  <mergeCells count="147">
    <mergeCell ref="C65:E65"/>
    <mergeCell ref="AA51:AF51"/>
    <mergeCell ref="AG51:AK51"/>
    <mergeCell ref="AL51:AM51"/>
    <mergeCell ref="C61:E61"/>
    <mergeCell ref="C62:E62"/>
    <mergeCell ref="C63:E63"/>
    <mergeCell ref="X50:Z50"/>
    <mergeCell ref="AA50:AC50"/>
    <mergeCell ref="AD50:AF50"/>
    <mergeCell ref="AG50:AI50"/>
    <mergeCell ref="AJ50:AK50"/>
    <mergeCell ref="C51:D51"/>
    <mergeCell ref="E51:H51"/>
    <mergeCell ref="I51:N51"/>
    <mergeCell ref="O51:T51"/>
    <mergeCell ref="U51:Z51"/>
    <mergeCell ref="AG49:AI49"/>
    <mergeCell ref="AJ49:AK49"/>
    <mergeCell ref="F50:H50"/>
    <mergeCell ref="I50:K50"/>
    <mergeCell ref="L50:N50"/>
    <mergeCell ref="O50:Q50"/>
    <mergeCell ref="R50:T50"/>
    <mergeCell ref="U50:W50"/>
    <mergeCell ref="C64:E64"/>
    <mergeCell ref="F49:H49"/>
    <mergeCell ref="I49:K49"/>
    <mergeCell ref="L49:N49"/>
    <mergeCell ref="O49:Q49"/>
    <mergeCell ref="R49:T49"/>
    <mergeCell ref="U49:W49"/>
    <mergeCell ref="X49:Z49"/>
    <mergeCell ref="AA49:AC49"/>
    <mergeCell ref="AD49:AF49"/>
    <mergeCell ref="AL47:AM47"/>
    <mergeCell ref="F48:H48"/>
    <mergeCell ref="I48:K48"/>
    <mergeCell ref="L48:N48"/>
    <mergeCell ref="O48:Q48"/>
    <mergeCell ref="R48:T48"/>
    <mergeCell ref="U48:W48"/>
    <mergeCell ref="X48:Z48"/>
    <mergeCell ref="AA48:AC48"/>
    <mergeCell ref="AD48:AF48"/>
    <mergeCell ref="AG48:AI48"/>
    <mergeCell ref="AJ48:AK48"/>
    <mergeCell ref="A43:B43"/>
    <mergeCell ref="C43:D43"/>
    <mergeCell ref="E43:H43"/>
    <mergeCell ref="I43:N43"/>
    <mergeCell ref="A44:B44"/>
    <mergeCell ref="C44:D44"/>
    <mergeCell ref="E44:H44"/>
    <mergeCell ref="I44:N44"/>
    <mergeCell ref="AG47:AK47"/>
    <mergeCell ref="X40:Z40"/>
    <mergeCell ref="AA40:AC40"/>
    <mergeCell ref="AD40:AF40"/>
    <mergeCell ref="AG40:AI40"/>
    <mergeCell ref="AJ40:AK40"/>
    <mergeCell ref="AD39:AF39"/>
    <mergeCell ref="AG39:AI39"/>
    <mergeCell ref="AJ39:AK39"/>
    <mergeCell ref="C47:D47"/>
    <mergeCell ref="E47:H47"/>
    <mergeCell ref="I47:N47"/>
    <mergeCell ref="O47:T47"/>
    <mergeCell ref="U47:Z47"/>
    <mergeCell ref="AA47:AF47"/>
    <mergeCell ref="AL39:AL40"/>
    <mergeCell ref="A40:C40"/>
    <mergeCell ref="F40:H40"/>
    <mergeCell ref="I40:K40"/>
    <mergeCell ref="L40:N40"/>
    <mergeCell ref="O40:Q40"/>
    <mergeCell ref="R40:T40"/>
    <mergeCell ref="AJ38:AK38"/>
    <mergeCell ref="A39:C39"/>
    <mergeCell ref="F39:H39"/>
    <mergeCell ref="I39:K39"/>
    <mergeCell ref="L39:N39"/>
    <mergeCell ref="O39:Q39"/>
    <mergeCell ref="R39:T39"/>
    <mergeCell ref="U39:W39"/>
    <mergeCell ref="X39:Z39"/>
    <mergeCell ref="AA39:AC39"/>
    <mergeCell ref="R38:T38"/>
    <mergeCell ref="U38:W38"/>
    <mergeCell ref="X38:Z38"/>
    <mergeCell ref="AA38:AC38"/>
    <mergeCell ref="AD38:AF38"/>
    <mergeCell ref="AG38:AI38"/>
    <mergeCell ref="U40:W40"/>
    <mergeCell ref="AM30:AN30"/>
    <mergeCell ref="AM31:AN31"/>
    <mergeCell ref="A32:E32"/>
    <mergeCell ref="AM32:AN33"/>
    <mergeCell ref="A33:E33"/>
    <mergeCell ref="A38:C38"/>
    <mergeCell ref="F38:H38"/>
    <mergeCell ref="I38:K38"/>
    <mergeCell ref="L38:N38"/>
    <mergeCell ref="O38:Q38"/>
    <mergeCell ref="AM24:AN24"/>
    <mergeCell ref="AM25:AN25"/>
    <mergeCell ref="AM26:AN26"/>
    <mergeCell ref="AM27:AN27"/>
    <mergeCell ref="AM28:AN28"/>
    <mergeCell ref="AM29:AN29"/>
    <mergeCell ref="AM18:AN18"/>
    <mergeCell ref="AM19:AN19"/>
    <mergeCell ref="AM20:AN20"/>
    <mergeCell ref="AM21:AN21"/>
    <mergeCell ref="AM22:AN22"/>
    <mergeCell ref="AM23:AN23"/>
    <mergeCell ref="AM12:AN12"/>
    <mergeCell ref="AM13:AN13"/>
    <mergeCell ref="AM14:AN14"/>
    <mergeCell ref="AM15:AN15"/>
    <mergeCell ref="AM16:AN16"/>
    <mergeCell ref="AM17:AN17"/>
    <mergeCell ref="AK8:AK11"/>
    <mergeCell ref="AL8:AL11"/>
    <mergeCell ref="AM8:AN11"/>
    <mergeCell ref="F9:L9"/>
    <mergeCell ref="M9:S9"/>
    <mergeCell ref="T9:Z9"/>
    <mergeCell ref="AA9:AG9"/>
    <mergeCell ref="AH9:AJ9"/>
    <mergeCell ref="AH6:AJ6"/>
    <mergeCell ref="A8:A11"/>
    <mergeCell ref="B8:B9"/>
    <mergeCell ref="C8:C11"/>
    <mergeCell ref="D8:D11"/>
    <mergeCell ref="E8:E11"/>
    <mergeCell ref="F8:AJ8"/>
    <mergeCell ref="B10:B11"/>
    <mergeCell ref="AK3:AN3"/>
    <mergeCell ref="AK4:AN4"/>
    <mergeCell ref="AK5:AN5"/>
    <mergeCell ref="AK1:AN1"/>
    <mergeCell ref="M2:P2"/>
    <mergeCell ref="Q2:R2"/>
    <mergeCell ref="S2:T2"/>
    <mergeCell ref="U2:V2"/>
    <mergeCell ref="AK2:AN2"/>
  </mergeCells>
  <phoneticPr fontId="27"/>
  <dataValidations count="8">
    <dataValidation type="list" allowBlank="1" showInputMessage="1" showErrorMessage="1" sqref="AK5:AN5" xr:uid="{DAC32AE6-293F-4057-972E-966E4A1AD1F8}">
      <formula1>"有,無"</formula1>
    </dataValidation>
    <dataValidation allowBlank="1" showInputMessage="1" sqref="B12:B13" xr:uid="{2D2842CE-7B58-4422-84F0-5DFDE2462944}"/>
    <dataValidation type="whole" operator="greaterThanOrEqual" allowBlank="1" showInputMessage="1" showErrorMessage="1" sqref="I39:I40 D39:F40 AG39:AG40 AD39:AD40 AA39:AA40 X39:X40 U39:U40 R39:R40 O39:O40 L39:L40" xr:uid="{CEF14FBD-3499-4A2B-82A6-64E7E3021EC8}">
      <formula1>0</formula1>
    </dataValidation>
    <dataValidation operator="greaterThanOrEqual" allowBlank="1" showInputMessage="1" showErrorMessage="1" sqref="I45 AJ39:AJ40 AL39 L41 L45 I41" xr:uid="{40914CAA-4F54-4FE5-B02D-B7CA7A6FBCA1}"/>
    <dataValidation type="list" allowBlank="1" showInputMessage="1" showErrorMessage="1" sqref="C12:C31" xr:uid="{827B4E3B-5686-439D-8CB0-4BE0E3F76AE5}">
      <formula1>"A,B,C,D"</formula1>
    </dataValidation>
    <dataValidation type="list" allowBlank="1" showInputMessage="1" showErrorMessage="1" sqref="AK4:AN4" xr:uid="{0B1D12CC-E888-4BBE-9116-B23706256CFD}">
      <formula1>"予定,実績"</formula1>
    </dataValidation>
    <dataValidation type="list" allowBlank="1" showInputMessage="1" showErrorMessage="1" sqref="AK3:AN3" xr:uid="{8E9D2811-ED87-4530-A33D-0FE36A96A6E1}">
      <formula1>"４週,歴月"</formula1>
    </dataValidation>
    <dataValidation type="list" allowBlank="1" showInputMessage="1" sqref="B14:B31" xr:uid="{C1C5165F-8AF6-4EC0-9E79-B23105FC8572}">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Height="0" orientation="landscape" r:id="rId1"/>
  <headerFooter alignWithMargins="0">
    <oddHeader>&amp;L&amp;"ＭＳ ゴシック,標準"&amp;10（参考様式）</oddHeader>
  </headerFooter>
  <rowBreaks count="2" manualBreakCount="2">
    <brk id="36" max="39" man="1"/>
    <brk id="52"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46</vt:i4>
      </vt:variant>
    </vt:vector>
  </HeadingPairs>
  <TitlesOfParts>
    <vt:vector size="59" baseType="lpstr">
      <vt:lpstr>付表３－２</vt:lpstr>
      <vt:lpstr>勤務形態一覧表（療養介護）</vt:lpstr>
      <vt:lpstr>勤務形態一覧表（生活介護）</vt:lpstr>
      <vt:lpstr>勤務形態一覧表（短期入所・単独型）</vt:lpstr>
      <vt:lpstr>勤務形態一覧表（機能訓練）</vt:lpstr>
      <vt:lpstr>勤務形態一覧表（生活訓練）</vt:lpstr>
      <vt:lpstr>勤務形態一覧表（就労選択支援）</vt:lpstr>
      <vt:lpstr>勤務形態一覧表（就労移行支援）</vt:lpstr>
      <vt:lpstr>勤務形態一覧表（認定指定就労移行支援）</vt:lpstr>
      <vt:lpstr>勤務形態一覧表（就労継続支援A型・B型）</vt:lpstr>
      <vt:lpstr>勤務形態一覧表（就労定着支援）</vt:lpstr>
      <vt:lpstr>勤務形態一覧表（障害者支援施設）</vt:lpstr>
      <vt:lpstr>選択肢</vt:lpstr>
      <vt:lpstr>'勤務形態一覧表（機能訓練）'!Print_Area</vt:lpstr>
      <vt:lpstr>'勤務形態一覧表（就労移行支援）'!Print_Area</vt:lpstr>
      <vt:lpstr>'勤務形態一覧表（就労継続支援A型・B型）'!Print_Area</vt:lpstr>
      <vt:lpstr>'勤務形態一覧表（就労選択支援）'!Print_Area</vt:lpstr>
      <vt:lpstr>'勤務形態一覧表（就労定着支援）'!Print_Area</vt:lpstr>
      <vt:lpstr>'勤務形態一覧表（障害者支援施設）'!Print_Area</vt:lpstr>
      <vt:lpstr>'勤務形態一覧表（生活介護）'!Print_Area</vt:lpstr>
      <vt:lpstr>'勤務形態一覧表（生活訓練）'!Print_Area</vt:lpstr>
      <vt:lpstr>'勤務形態一覧表（短期入所・単独型）'!Print_Area</vt:lpstr>
      <vt:lpstr>'勤務形態一覧表（認定指定就労移行支援）'!Print_Area</vt:lpstr>
      <vt:lpstr>'勤務形態一覧表（療養介護）'!Print_Area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2026-04-07T13:17:01Z</dcterms:modified>
</cp:coreProperties>
</file>