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lg-fs01\01_070_060_000\700施設係\610　処遇改善加算\R06\HP掲載・事業所宛周知\R060327　ホームページ\様式〈R060404再ダウンロードしたもの〉、こちらをアップ＆メール\"/>
    </mc:Choice>
  </mc:AlternateContent>
  <xr:revisionPtr revIDLastSave="0" documentId="13_ncr:1_{77965D3E-0AF8-49B8-96F2-6810A177FC16}" xr6:coauthVersionLast="36" xr6:coauthVersionMax="36" xr10:uidLastSave="{00000000-0000-0000-0000-000000000000}"/>
  <bookViews>
    <workbookView xWindow="29625" yWindow="450" windowWidth="21600" windowHeight="11385" xr2:uid="{00000000-000D-0000-FFFF-FFFF00000000}"/>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事業所個票10!$A$1:$AQ$53</definedName>
    <definedName name="_xlnm.Print_Area" localSheetId="2">事業所個票２!$A$1:$AQ$53</definedName>
    <definedName name="_xlnm.Print_Area" localSheetId="3">事業所個票３!$A$1:$AQ$53</definedName>
    <definedName name="_xlnm.Print_Area" localSheetId="4">事業所個票４!$A$1:$AQ$53</definedName>
    <definedName name="_xlnm.Print_Area" localSheetId="5">事業所個票５!$A$1:$AQ$53</definedName>
    <definedName name="_xlnm.Print_Area" localSheetId="6">事業所個票６!$A$1:$AQ$53</definedName>
    <definedName name="_xlnm.Print_Area" localSheetId="7">事業所個票７!$A$1:$AQ$53</definedName>
    <definedName name="_xlnm.Print_Area" localSheetId="8">事業所個票８!$A$1:$AQ$53</definedName>
    <definedName name="_xlnm.Print_Area" localSheetId="9">事業所個票９!$A$1:$AQ$53</definedName>
    <definedName name="_xlnm.Print_Area" localSheetId="0">'別紙様式6-1 計画書_総括表'!$A$1:$AL$233</definedName>
    <definedName name="_xlnm.Print_Area" localSheetId="1">'別紙様式6-2 事業所個票１'!$A$1:$AQ$53</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9" i="27" l="1"/>
  <c r="L49" i="33"/>
  <c r="L49" i="32"/>
  <c r="L49" i="31"/>
  <c r="L49" i="30"/>
  <c r="L49" i="29"/>
  <c r="L49" i="21"/>
  <c r="L49" i="34"/>
  <c r="L49" i="28"/>
  <c r="L49" i="12"/>
  <c r="AW48" i="27" l="1"/>
  <c r="AW48" i="33"/>
  <c r="AW48" i="32"/>
  <c r="AW48" i="31"/>
  <c r="AW48" i="29"/>
  <c r="AW48" i="21"/>
  <c r="AW48" i="34"/>
  <c r="AW48" i="28"/>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Z60" i="12"/>
  <c r="Z59" i="12"/>
  <c r="Z58" i="12"/>
  <c r="Z57" i="12"/>
  <c r="AK56" i="12"/>
  <c r="AC56" i="12"/>
  <c r="T67" i="34"/>
  <c r="AW63" i="34"/>
  <c r="AW62" i="34"/>
  <c r="AW61" i="34"/>
  <c r="H53" i="34"/>
  <c r="L50" i="34"/>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50" i="33"/>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50" i="32"/>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50" i="3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50" i="30"/>
  <c r="L51" i="30" s="1"/>
  <c r="L52" i="30" s="1"/>
  <c r="AC48" i="30"/>
  <c r="G48" i="30"/>
  <c r="V45" i="30"/>
  <c r="V44" i="30"/>
  <c r="Z63" i="30" s="1"/>
  <c r="V41" i="30"/>
  <c r="V40" i="30"/>
  <c r="Z62" i="30" s="1"/>
  <c r="G40" i="30"/>
  <c r="V37" i="30"/>
  <c r="V36" i="30"/>
  <c r="Z61" i="30" s="1"/>
  <c r="V33" i="30"/>
  <c r="V32" i="30"/>
  <c r="V30" i="30"/>
  <c r="V29" i="30"/>
  <c r="V28" i="30"/>
  <c r="V26" i="30"/>
  <c r="V25" i="30"/>
  <c r="V24" i="30"/>
  <c r="V22" i="30"/>
  <c r="V21" i="30"/>
  <c r="AK20" i="30"/>
  <c r="AC20" i="30"/>
  <c r="P15" i="30"/>
  <c r="AD53" i="30" s="1"/>
  <c r="B12" i="30"/>
  <c r="L10" i="30"/>
  <c r="G10" i="30"/>
  <c r="Q10" i="30" s="1"/>
  <c r="B10" i="30"/>
  <c r="AM5" i="30"/>
  <c r="CI2" i="30"/>
  <c r="BF1" i="30"/>
  <c r="AS1" i="30"/>
  <c r="V14" i="30" s="1"/>
  <c r="AI1" i="30"/>
  <c r="T67" i="29"/>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A14" i="30" l="1"/>
  <c r="V8" i="30"/>
  <c r="AY8" i="30" s="1"/>
  <c r="AP62" i="30" s="1"/>
  <c r="CI8" i="30" s="1"/>
  <c r="AH62" i="32"/>
  <c r="CI7" i="32" s="1"/>
  <c r="CI8" i="32"/>
  <c r="AS62" i="32"/>
  <c r="AS40" i="32" s="1"/>
  <c r="AH62" i="30"/>
  <c r="AS62" i="30" s="1"/>
  <c r="AS40" i="30" s="1"/>
  <c r="AP63" i="29"/>
  <c r="CI10" i="29"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H61" i="29"/>
  <c r="AP61" i="30"/>
  <c r="AW48" i="30" s="1"/>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S48" i="34"/>
  <c r="BE48" i="34" s="1"/>
  <c r="AC49" i="34" s="1"/>
  <c r="AC50" i="34" s="1"/>
  <c r="AC51" i="34" s="1"/>
  <c r="AC52" i="34" s="1"/>
  <c r="AS32" i="32"/>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AC51" i="33" s="1"/>
  <c r="AC52" i="33" s="1"/>
  <c r="CI6" i="34"/>
  <c r="AS61" i="34"/>
  <c r="AS36" i="34" s="1"/>
  <c r="BE48" i="32"/>
  <c r="AC49" i="32" s="1"/>
  <c r="AC50" i="32" s="1"/>
  <c r="AS58" i="34"/>
  <c r="AW59" i="34"/>
  <c r="AW58" i="34"/>
  <c r="AS28" i="32"/>
  <c r="CI3" i="34"/>
  <c r="Q50" i="34"/>
  <c r="BV51" i="34"/>
  <c r="CI3" i="33"/>
  <c r="BV51" i="33"/>
  <c r="Q50" i="33"/>
  <c r="BA51" i="32"/>
  <c r="Q51" i="32"/>
  <c r="CI3" i="31"/>
  <c r="BV51" i="31"/>
  <c r="Q50" i="31"/>
  <c r="BA51" i="30"/>
  <c r="Q51" i="30"/>
  <c r="Q51" i="29"/>
  <c r="V50" i="29"/>
  <c r="BA51" i="29"/>
  <c r="BE51" i="33" l="1"/>
  <c r="BE51" i="34"/>
  <c r="BE48" i="3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A51" i="34"/>
  <c r="Q51" i="34"/>
  <c r="V50" i="34"/>
  <c r="Q52" i="32"/>
  <c r="Q51" i="33"/>
  <c r="V50" i="33"/>
  <c r="BA51" i="33"/>
  <c r="V50" i="31"/>
  <c r="Q51" i="31"/>
  <c r="BA51" i="31"/>
  <c r="Q52" i="30"/>
  <c r="Q52" i="29"/>
  <c r="V51" i="29"/>
  <c r="V52" i="29" s="1"/>
  <c r="BE51" i="31" l="1"/>
  <c r="V51" i="30"/>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50"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BE48" i="28"/>
  <c r="AC49" i="28" s="1"/>
  <c r="AC50" i="28" s="1"/>
  <c r="AB131" i="18"/>
  <c r="AB129" i="18"/>
  <c r="BN51" i="21"/>
  <c r="BN51" i="27"/>
  <c r="T67" i="27"/>
  <c r="AW63" i="27"/>
  <c r="AW62" i="27"/>
  <c r="AW61" i="27"/>
  <c r="AD53" i="27"/>
  <c r="H53" i="27"/>
  <c r="L50" i="27"/>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H61" i="21"/>
  <c r="G49" i="27"/>
  <c r="AW58" i="27"/>
  <c r="AS58" i="27"/>
  <c r="AS24" i="27" s="1"/>
  <c r="AW59" i="27"/>
  <c r="BE48" i="27"/>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Z63" i="12" s="1"/>
  <c r="V41" i="12"/>
  <c r="V40" i="12"/>
  <c r="Z62" i="12" s="1"/>
  <c r="V37" i="12"/>
  <c r="V36" i="12"/>
  <c r="Z61" i="12" s="1"/>
  <c r="V32" i="12"/>
  <c r="V30" i="12"/>
  <c r="V29" i="12"/>
  <c r="V28" i="12"/>
  <c r="V26" i="12"/>
  <c r="V25" i="12"/>
  <c r="V24" i="12"/>
  <c r="V22" i="12"/>
  <c r="V21" i="12"/>
  <c r="Q10" i="12" l="1"/>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CI6" i="12" s="1"/>
  <c r="AP60" i="12"/>
  <c r="AH60" i="12"/>
  <c r="AP63" i="12"/>
  <c r="AH63" i="12"/>
  <c r="AH59" i="12"/>
  <c r="AP59" i="12"/>
  <c r="AP62" i="12"/>
  <c r="CI8" i="12" s="1"/>
  <c r="S144" i="18" s="1"/>
  <c r="AH62" i="12"/>
  <c r="BA48" i="12"/>
  <c r="Q49" i="12"/>
  <c r="AW60" i="12"/>
  <c r="AW48" i="12" l="1"/>
  <c r="BV51" i="12"/>
  <c r="T67" i="18" s="1"/>
  <c r="AH67" i="18" s="1"/>
  <c r="AB130" i="18"/>
  <c r="AB132" i="18"/>
  <c r="AS48" i="12"/>
  <c r="Q50" i="12"/>
  <c r="CI3" i="12"/>
  <c r="AR74" i="18" s="1"/>
  <c r="AW59" i="12"/>
  <c r="CI9" i="12"/>
  <c r="AM141" i="18" s="1"/>
  <c r="T67" i="12"/>
  <c r="CI10" i="12"/>
  <c r="AS62" i="12"/>
  <c r="AS40" i="12" s="1"/>
  <c r="CI7" i="12"/>
  <c r="G49" i="12"/>
  <c r="G50" i="12" s="1"/>
  <c r="AS61" i="12"/>
  <c r="AS36" i="12" s="1"/>
  <c r="AS63" i="12"/>
  <c r="AS44" i="12" s="1"/>
  <c r="AS59" i="12"/>
  <c r="AS60" i="12"/>
  <c r="AS32" i="12" s="1"/>
  <c r="AS58" i="12"/>
  <c r="AW58" i="12"/>
  <c r="AB68" i="18" l="1"/>
  <c r="AH68" i="18" s="1"/>
  <c r="AK217" i="18" s="1"/>
  <c r="BE48" i="12"/>
  <c r="AC49" i="12" s="1"/>
  <c r="AC50"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C52" i="12"/>
  <c r="AA25" i="18" l="1"/>
  <c r="AK212" i="18" s="1"/>
  <c r="Y21"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40AFF4DD-B9BD-472F-B188-C0EC589F15A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D4CA4AF-F706-4925-B8A0-083B7E4D2A10}">
      <text>
        <r>
          <rPr>
            <sz val="9"/>
            <color rgb="FF000000"/>
            <rFont val="MS P ゴシック"/>
            <family val="3"/>
            <charset val="128"/>
          </rPr>
          <t>令和５年度にベア加算を算定し、令和６年４・５月にも継続してベア加算を算定する場合「１」</t>
        </r>
      </text>
    </comment>
    <comment ref="Y4" authorId="0" shapeId="0" xr:uid="{A8C2E2D6-7EB4-4F87-BEAA-8D6213205CB9}">
      <text>
        <r>
          <rPr>
            <sz val="9"/>
            <color rgb="FF000000"/>
            <rFont val="MS P ゴシック"/>
            <family val="3"/>
            <charset val="128"/>
          </rPr>
          <t>必ずプルダウンで選択してください。</t>
        </r>
      </text>
    </comment>
    <comment ref="AE4" authorId="0" shapeId="0" xr:uid="{9639DEC9-ACEA-40A0-A01A-BB5AB4552CF1}">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AB3F9A0-006A-4EB6-B567-423EE02A8A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F273206-1D1B-4A1D-B9A5-974D4529AE0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4EC9AD3-C1C1-4CE0-BF70-E65B709E4A8A}">
      <text>
        <r>
          <rPr>
            <sz val="9"/>
            <color rgb="FF000000"/>
            <rFont val="MS P ゴシック"/>
            <family val="3"/>
            <charset val="128"/>
          </rPr>
          <t>４・５月に処遇Ⅰ、６月以降に処遇Ⅰ相当の加算区分を算定する場合は「１」</t>
        </r>
      </text>
    </comment>
    <comment ref="CI6" authorId="0" shapeId="0" xr:uid="{5ED2E32B-B048-432A-BE69-E77CCAFDEAC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7B5B165-5FF6-4A79-80CB-683EED0A3FC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A8BCDBB-9603-4E26-83FD-09314B04C0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774DB8D-A402-4F19-AC79-69967A66058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17DA6FB-7DD1-4D58-8B45-56F72B70692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C54BBCC-3E76-4C11-97E6-7F397B1C6DC9}">
      <text>
        <r>
          <rPr>
            <sz val="9"/>
            <color rgb="FF000000"/>
            <rFont val="MS P ゴシック"/>
            <family val="3"/>
            <charset val="128"/>
          </rPr>
          <t>算定していない場合は、
「特定加算なし」を選択してください。</t>
        </r>
      </text>
    </comment>
    <comment ref="L9" authorId="0" shapeId="0" xr:uid="{3F6D497D-7F8A-4BC5-B13D-DE613936A399}">
      <text>
        <r>
          <rPr>
            <sz val="9"/>
            <color rgb="FF000000"/>
            <rFont val="MS P ゴシック"/>
            <family val="3"/>
            <charset val="128"/>
          </rPr>
          <t>算定していない場合は、
「ベア加算なし」を選択してください。</t>
        </r>
      </text>
    </comment>
    <comment ref="V9" authorId="1" shapeId="0" xr:uid="{285AC26F-752D-450E-B319-6CA54FF68B1B}">
      <text>
        <r>
          <rPr>
            <sz val="9"/>
            <color indexed="81"/>
            <rFont val="MS P ゴシック"/>
            <family val="3"/>
            <charset val="128"/>
          </rPr>
          <t>「新加算Ⅱ」が表示され、加算率が「エラー」と表示された場合は「新加算Ⅰ」と読み替えること。</t>
        </r>
      </text>
    </comment>
    <comment ref="CI9" authorId="0" shapeId="0" xr:uid="{63233BD3-EA3E-456D-807B-4480F2E2BCB6}">
      <text>
        <r>
          <rPr>
            <sz val="9"/>
            <color rgb="FF000000"/>
            <rFont val="MS P ゴシック"/>
            <family val="3"/>
            <charset val="128"/>
          </rPr>
          <t>キャリアパス要件Ⅴで「満たす」を選択していれば「１」</t>
        </r>
      </text>
    </comment>
    <comment ref="CI10" authorId="0" shapeId="0" xr:uid="{70D65FC3-2FF3-4081-9E77-979D72351EBD}">
      <text>
        <r>
          <rPr>
            <sz val="9"/>
            <color rgb="FF000000"/>
            <rFont val="MS P ゴシック"/>
            <family val="3"/>
            <charset val="128"/>
          </rPr>
          <t>職場環境等要件の上位区分を「満たす」と選択していれば「１」</t>
        </r>
      </text>
    </comment>
    <comment ref="V12" authorId="1" shapeId="0" xr:uid="{B14D9DE5-E091-41AF-A1B9-C75E9E7147F6}">
      <text>
        <r>
          <rPr>
            <sz val="9"/>
            <color indexed="81"/>
            <rFont val="MS P ゴシック"/>
            <family val="3"/>
            <charset val="128"/>
          </rPr>
          <t>「新加算Ⅱ」が表示され、加算率が「エラー」と表示された場合は「新加算Ⅰ」と読み替えること。</t>
        </r>
      </text>
    </comment>
    <comment ref="B13" authorId="0" shapeId="0" xr:uid="{6A9DA336-676F-41A9-A903-2A44723DEAB6}">
      <text>
        <r>
          <rPr>
            <sz val="9"/>
            <color rgb="FF000000"/>
            <rFont val="MS P ゴシック"/>
            <family val="3"/>
            <charset val="128"/>
          </rPr>
          <t>令和６年度の算定対象月を記入してください。</t>
        </r>
      </text>
    </comment>
    <comment ref="F15" authorId="0" shapeId="0" xr:uid="{C6EC5B70-7F2E-4F41-A509-E7FD4BBA501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2D6657FE-1B7B-4B4C-8EA6-5998828077F1}">
      <text>
        <r>
          <rPr>
            <sz val="9"/>
            <color indexed="81"/>
            <rFont val="MS P ゴシック"/>
            <family val="3"/>
            <charset val="128"/>
          </rPr>
          <t>「新加算Ⅱ」が表示され、加算率が「エラー」と表示された場合は「新加算Ⅰ」と読み替えること。</t>
        </r>
      </text>
    </comment>
    <comment ref="B18" authorId="0" shapeId="0" xr:uid="{12D03871-7FF6-4AD0-90EF-C2F1B09E6020}">
      <text>
        <r>
          <rPr>
            <sz val="9"/>
            <color rgb="FF000000"/>
            <rFont val="MS P ゴシック"/>
            <family val="3"/>
            <charset val="128"/>
          </rPr>
          <t>右欄の選択肢（「満たす」など）から、
それぞれ当てはまるものを選択してください。</t>
        </r>
      </text>
    </comment>
    <comment ref="AL25" authorId="0" shapeId="0" xr:uid="{8E360733-B92B-4B28-B865-9BC9D920A8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562BF66-754D-4FD4-9EFE-30CCCACDC04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192765E-CCEB-4E19-A3EF-0761EE7E0DB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2B1823-66B7-4964-B56A-3FC12C396569}">
      <text>
        <r>
          <rPr>
            <sz val="9"/>
            <color rgb="FF000000"/>
            <rFont val="MS P ゴシック"/>
            <family val="3"/>
            <charset val="128"/>
          </rPr>
          <t>小規模事業者等の特例で満たす場合も含む</t>
        </r>
      </text>
    </comment>
    <comment ref="AG37" authorId="0" shapeId="0" xr:uid="{F7060764-1018-4ACB-8505-596146517896}">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F3692ECB-726C-4886-BA46-F23F09EE06B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515FE58-30BE-4E1A-8E8F-2D5EAA9E0A1A}">
      <text>
        <r>
          <rPr>
            <sz val="9"/>
            <color indexed="81"/>
            <rFont val="MS P ゴシック"/>
            <family val="3"/>
            <charset val="128"/>
          </rPr>
          <t>左記に「対象加算なし」が表示された場合は、「満たす」を選択し、「対象加算なし」を選択してください。</t>
        </r>
      </text>
    </comment>
    <comment ref="AL40" authorId="1" shapeId="0" xr:uid="{DB9D8473-3456-4AD6-9925-3773C9B64CE0}">
      <text>
        <r>
          <rPr>
            <sz val="9"/>
            <color indexed="81"/>
            <rFont val="MS P ゴシック"/>
            <family val="3"/>
            <charset val="128"/>
          </rPr>
          <t>左記に「対象加算なし」が表示された場合は、「満たす」を選択し、「対象加算なし」を選択してください。</t>
        </r>
      </text>
    </comment>
    <comment ref="AD41" authorId="0" shapeId="0" xr:uid="{3EAEC83F-E670-45C2-A147-89B00370828E}">
      <text>
        <r>
          <rPr>
            <sz val="9"/>
            <color rgb="FF000000"/>
            <rFont val="MS P ゴシック"/>
            <family val="3"/>
            <charset val="128"/>
          </rPr>
          <t>「満たす」を選択した場合は、算定する加算の区分等を選択してください。</t>
        </r>
      </text>
    </comment>
    <comment ref="AL41" authorId="0" shapeId="0" xr:uid="{FCC4415D-44E0-4014-9CDF-4D4A811E6FB5}">
      <text>
        <r>
          <rPr>
            <sz val="9"/>
            <color rgb="FF000000"/>
            <rFont val="MS P ゴシック"/>
            <family val="3"/>
            <charset val="128"/>
          </rPr>
          <t>「満たす」を選択した場合は、算定する加算の区分等を選択してください。</t>
        </r>
      </text>
    </comment>
    <comment ref="B47" authorId="0" shapeId="0" xr:uid="{596849E1-2704-421B-829E-449054757D53}">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A56A2D74-7150-4633-9C26-A1AFE1870C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A58F6E4-8FF2-4DDA-A45E-39AC0D851B56}">
      <text>
        <r>
          <rPr>
            <sz val="9"/>
            <color rgb="FF000000"/>
            <rFont val="MS P ゴシック"/>
            <family val="3"/>
            <charset val="128"/>
          </rPr>
          <t>令和５年度にベア加算を算定し、令和６年４・５月にも継続してベア加算を算定する場合「１」</t>
        </r>
      </text>
    </comment>
    <comment ref="Y4" authorId="0" shapeId="0" xr:uid="{2324D34E-3A3D-4087-8FBD-259AC07F1210}">
      <text>
        <r>
          <rPr>
            <sz val="9"/>
            <color rgb="FF000000"/>
            <rFont val="MS P ゴシック"/>
            <family val="3"/>
            <charset val="128"/>
          </rPr>
          <t>必ずプルダウンで選択してください。</t>
        </r>
      </text>
    </comment>
    <comment ref="AE4" authorId="0" shapeId="0" xr:uid="{56ED8844-D045-4062-AEEA-E2CD6BAC051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EB5D6AD3-F9E9-45E5-B233-4E7C9BCC68F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60F6777-8E93-4675-840D-DF24342A5A6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2A3A22E-5D5D-4998-A17B-1206FDE49A1E}">
      <text>
        <r>
          <rPr>
            <sz val="9"/>
            <color rgb="FF000000"/>
            <rFont val="MS P ゴシック"/>
            <family val="3"/>
            <charset val="128"/>
          </rPr>
          <t>４・５月に処遇Ⅰ、６月以降に処遇Ⅰ相当の加算区分を算定する場合は「１」</t>
        </r>
      </text>
    </comment>
    <comment ref="CI6" authorId="0" shapeId="0" xr:uid="{0D9F3641-529A-498E-9849-77D47DF5BEED}">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259A1A6-DC33-49EE-BDD7-71E7BD82596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7192E06-59A8-462F-9E72-9D95C66156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AD0A54D-E6AC-47F4-8F9F-F4A3A40EC56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5961CB-1FC1-4AA2-BA17-5775E35314C9}">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70D163B-C54E-48A9-9249-DF4EC2BE9085}">
      <text>
        <r>
          <rPr>
            <sz val="9"/>
            <color rgb="FF000000"/>
            <rFont val="MS P ゴシック"/>
            <family val="3"/>
            <charset val="128"/>
          </rPr>
          <t>算定していない場合は、
「特定加算なし」を選択してください。</t>
        </r>
      </text>
    </comment>
    <comment ref="L9" authorId="0" shapeId="0" xr:uid="{4C08AF89-D6D3-47F4-BCAF-2D4D8C6E5F2B}">
      <text>
        <r>
          <rPr>
            <sz val="9"/>
            <color rgb="FF000000"/>
            <rFont val="MS P ゴシック"/>
            <family val="3"/>
            <charset val="128"/>
          </rPr>
          <t>算定していない場合は、
「ベア加算なし」を選択してください。</t>
        </r>
      </text>
    </comment>
    <comment ref="V9" authorId="1" shapeId="0" xr:uid="{C22E731B-A6B3-4092-AFB4-9990BB8C2C3C}">
      <text>
        <r>
          <rPr>
            <sz val="9"/>
            <color indexed="81"/>
            <rFont val="MS P ゴシック"/>
            <family val="3"/>
            <charset val="128"/>
          </rPr>
          <t>「新加算Ⅱ」が表示され、加算率が「エラー」と表示された場合は「新加算Ⅰ」と読み替えること。</t>
        </r>
      </text>
    </comment>
    <comment ref="CI9" authorId="0" shapeId="0" xr:uid="{DFC5EC57-EE50-404B-BD78-CD6366E5E1E8}">
      <text>
        <r>
          <rPr>
            <sz val="9"/>
            <color rgb="FF000000"/>
            <rFont val="MS P ゴシック"/>
            <family val="3"/>
            <charset val="128"/>
          </rPr>
          <t>キャリアパス要件Ⅴで「満たす」を選択していれば「１」</t>
        </r>
      </text>
    </comment>
    <comment ref="CI10" authorId="0" shapeId="0" xr:uid="{7D671A2D-D607-4464-822D-DBDD8F780537}">
      <text>
        <r>
          <rPr>
            <sz val="9"/>
            <color rgb="FF000000"/>
            <rFont val="MS P ゴシック"/>
            <family val="3"/>
            <charset val="128"/>
          </rPr>
          <t>職場環境等要件の上位区分を「満たす」と選択していれば「１」</t>
        </r>
      </text>
    </comment>
    <comment ref="V12" authorId="1" shapeId="0" xr:uid="{181FB0BF-AACD-485F-8D21-03088632FED6}">
      <text>
        <r>
          <rPr>
            <sz val="9"/>
            <color indexed="81"/>
            <rFont val="MS P ゴシック"/>
            <family val="3"/>
            <charset val="128"/>
          </rPr>
          <t>「新加算Ⅱ」が表示され、加算率が「エラー」と表示された場合は「新加算Ⅰ」と読み替えること。</t>
        </r>
      </text>
    </comment>
    <comment ref="B13" authorId="0" shapeId="0" xr:uid="{08E0DDFA-1913-4802-8393-F31EB8A53013}">
      <text>
        <r>
          <rPr>
            <sz val="9"/>
            <color rgb="FF000000"/>
            <rFont val="MS P ゴシック"/>
            <family val="3"/>
            <charset val="128"/>
          </rPr>
          <t>令和６年度の算定対象月を記入してください。</t>
        </r>
      </text>
    </comment>
    <comment ref="F15" authorId="0" shapeId="0" xr:uid="{F8B9C52D-7149-4E3A-9958-181657E8CC2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312397B0-AA0C-4609-8323-7228807833AA}">
      <text>
        <r>
          <rPr>
            <sz val="9"/>
            <color indexed="81"/>
            <rFont val="MS P ゴシック"/>
            <family val="3"/>
            <charset val="128"/>
          </rPr>
          <t>「新加算Ⅱ」が表示され、加算率が「エラー」と表示された場合は「新加算Ⅰ」と読み替えること。</t>
        </r>
      </text>
    </comment>
    <comment ref="B18" authorId="0" shapeId="0" xr:uid="{1BA8825D-45D8-4C3E-89E5-964C63D503C3}">
      <text>
        <r>
          <rPr>
            <sz val="9"/>
            <color rgb="FF000000"/>
            <rFont val="MS P ゴシック"/>
            <family val="3"/>
            <charset val="128"/>
          </rPr>
          <t>右欄の選択肢（「満たす」など）から、
それぞれ当てはまるものを選択してください。</t>
        </r>
      </text>
    </comment>
    <comment ref="AL25" authorId="0" shapeId="0" xr:uid="{7153B3B7-8F0B-4BB5-9E97-EACD522187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8C9450A-A155-464B-A1A9-4EB81BB73214}">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372000A-04EA-4B26-AC0C-E49A2FF9F25D}">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FD5C4E8-4AF9-4465-AC15-6C4EF7D722D7}">
      <text>
        <r>
          <rPr>
            <sz val="9"/>
            <color rgb="FF000000"/>
            <rFont val="MS P ゴシック"/>
            <family val="3"/>
            <charset val="128"/>
          </rPr>
          <t>小規模事業者等の特例で満たす場合も含む</t>
        </r>
      </text>
    </comment>
    <comment ref="AG37" authorId="0" shapeId="0" xr:uid="{3FCF8632-EB54-48E5-A6B6-566278D44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7692BC02-CEAE-4C28-B1F9-C805D62EDB1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32EFB57A-5587-41AF-A33F-D67EEB5124D4}">
      <text>
        <r>
          <rPr>
            <sz val="9"/>
            <color indexed="81"/>
            <rFont val="MS P ゴシック"/>
            <family val="3"/>
            <charset val="128"/>
          </rPr>
          <t>左記に「対象加算なし」が表示された場合は、「満たす」を選択し、「対象加算なし」を選択してください。</t>
        </r>
      </text>
    </comment>
    <comment ref="AL40" authorId="1" shapeId="0" xr:uid="{509B435F-4339-405E-87CA-396503CAFCE9}">
      <text>
        <r>
          <rPr>
            <sz val="9"/>
            <color indexed="81"/>
            <rFont val="MS P ゴシック"/>
            <family val="3"/>
            <charset val="128"/>
          </rPr>
          <t>左記に「対象加算なし」が表示された場合は、「満たす」を選択し、「対象加算なし」を選択してください。</t>
        </r>
      </text>
    </comment>
    <comment ref="AD41" authorId="0" shapeId="0" xr:uid="{35557E19-DF55-40D4-9605-4DBA0225288A}">
      <text>
        <r>
          <rPr>
            <sz val="9"/>
            <color rgb="FF000000"/>
            <rFont val="MS P ゴシック"/>
            <family val="3"/>
            <charset val="128"/>
          </rPr>
          <t>「満たす」を選択した場合は、算定する加算の区分等を選択してください。</t>
        </r>
      </text>
    </comment>
    <comment ref="AL41" authorId="0" shapeId="0" xr:uid="{3B65E6CF-B2CF-468F-8B24-8988FA51BD17}">
      <text>
        <r>
          <rPr>
            <sz val="9"/>
            <color rgb="FF000000"/>
            <rFont val="MS P ゴシック"/>
            <family val="3"/>
            <charset val="128"/>
          </rPr>
          <t>「満たす」を選択した場合は、算定する加算の区分等を選択してください。</t>
        </r>
      </text>
    </comment>
    <comment ref="B47" authorId="0" shapeId="0" xr:uid="{E6F2BDA0-8885-45B5-B01A-B8F671FC275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1"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1"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1"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1"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1"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1"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B12F63B-9730-4049-8C79-2A5BC18D4B07}">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5DC3D11-C36C-497E-A38C-4FEEED35FAAB}">
      <text>
        <r>
          <rPr>
            <sz val="9"/>
            <color rgb="FF000000"/>
            <rFont val="MS P ゴシック"/>
            <family val="3"/>
            <charset val="128"/>
          </rPr>
          <t>令和５年度にベア加算を算定し、令和６年４・５月にも継続してベア加算を算定する場合「１」</t>
        </r>
      </text>
    </comment>
    <comment ref="Y4" authorId="0" shapeId="0" xr:uid="{13ACD9EE-062B-42DE-97E3-04E50F68B03C}">
      <text>
        <r>
          <rPr>
            <sz val="9"/>
            <color rgb="FF000000"/>
            <rFont val="MS P ゴシック"/>
            <family val="3"/>
            <charset val="128"/>
          </rPr>
          <t>必ずプルダウンで選択してください。</t>
        </r>
      </text>
    </comment>
    <comment ref="AE4" authorId="0" shapeId="0" xr:uid="{610A76D5-17A5-4F3C-A54E-866735BE47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C72F3D6F-4EE8-4BAF-BBC8-94049D807A6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F67A2C4-059B-46E2-8EBA-B2A5A5E342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8761A8AF-E95A-46E5-8D4F-42AFE8D30AE4}">
      <text>
        <r>
          <rPr>
            <sz val="9"/>
            <color rgb="FF000000"/>
            <rFont val="MS P ゴシック"/>
            <family val="3"/>
            <charset val="128"/>
          </rPr>
          <t>４・５月に処遇Ⅰ、６月以降に処遇Ⅰ相当の加算区分を算定する場合は「１」</t>
        </r>
      </text>
    </comment>
    <comment ref="CI6" authorId="0" shapeId="0" xr:uid="{B1F6E3EB-12E6-4825-8D53-276BF56090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A116C825-174A-465E-9A76-AD5B69EF026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0999595-F1AE-49A5-B117-CEB67A9B935F}">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A1B023-4766-4C73-8314-BA674F28859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8BB8581-480B-4CA1-97D9-F7C2223E40C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50FF0EB-FB4D-4B6E-9664-405E61D868D3}">
      <text>
        <r>
          <rPr>
            <sz val="9"/>
            <color rgb="FF000000"/>
            <rFont val="MS P ゴシック"/>
            <family val="3"/>
            <charset val="128"/>
          </rPr>
          <t>算定していない場合は、
「特定加算なし」を選択してください。</t>
        </r>
      </text>
    </comment>
    <comment ref="L9" authorId="0" shapeId="0" xr:uid="{27941C83-C450-4E90-A1B7-A2BB079CE7EC}">
      <text>
        <r>
          <rPr>
            <sz val="9"/>
            <color rgb="FF000000"/>
            <rFont val="MS P ゴシック"/>
            <family val="3"/>
            <charset val="128"/>
          </rPr>
          <t>算定していない場合は、
「ベア加算なし」を選択してください。</t>
        </r>
      </text>
    </comment>
    <comment ref="V9" authorId="1" shapeId="0" xr:uid="{99337BB8-5F80-4D2C-8C14-A6F58546C29D}">
      <text>
        <r>
          <rPr>
            <sz val="9"/>
            <color indexed="81"/>
            <rFont val="MS P ゴシック"/>
            <family val="3"/>
            <charset val="128"/>
          </rPr>
          <t>「新加算Ⅱ」が表示され、加算率が「エラー」と表示された場合は「新加算Ⅰ」と読み替えること。</t>
        </r>
      </text>
    </comment>
    <comment ref="CI9" authorId="0" shapeId="0" xr:uid="{4D7BC396-80E9-4BFF-BE1E-647203B8C1BE}">
      <text>
        <r>
          <rPr>
            <sz val="9"/>
            <color rgb="FF000000"/>
            <rFont val="MS P ゴシック"/>
            <family val="3"/>
            <charset val="128"/>
          </rPr>
          <t>キャリアパス要件Ⅴで「満たす」を選択していれば「１」</t>
        </r>
      </text>
    </comment>
    <comment ref="CI10" authorId="0" shapeId="0" xr:uid="{07025B43-494C-4994-B091-9FF61BAD157C}">
      <text>
        <r>
          <rPr>
            <sz val="9"/>
            <color rgb="FF000000"/>
            <rFont val="MS P ゴシック"/>
            <family val="3"/>
            <charset val="128"/>
          </rPr>
          <t>職場環境等要件の上位区分を「満たす」と選択していれば「１」</t>
        </r>
      </text>
    </comment>
    <comment ref="V12" authorId="1" shapeId="0" xr:uid="{54946B6C-002F-4E3B-9288-1876AA01FB33}">
      <text>
        <r>
          <rPr>
            <sz val="9"/>
            <color indexed="81"/>
            <rFont val="MS P ゴシック"/>
            <family val="3"/>
            <charset val="128"/>
          </rPr>
          <t>「新加算Ⅱ」が表示され、加算率が「エラー」と表示された場合は「新加算Ⅰ」と読み替えること。</t>
        </r>
      </text>
    </comment>
    <comment ref="B13" authorId="0" shapeId="0" xr:uid="{028BF5F5-B955-48AE-A6E9-5B454174A501}">
      <text>
        <r>
          <rPr>
            <sz val="9"/>
            <color rgb="FF000000"/>
            <rFont val="MS P ゴシック"/>
            <family val="3"/>
            <charset val="128"/>
          </rPr>
          <t>令和６年度の算定対象月を記入してください。</t>
        </r>
      </text>
    </comment>
    <comment ref="F15" authorId="0" shapeId="0" xr:uid="{021D438A-C04D-426F-9097-80C28BF6C93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D83751DC-7F2C-49C3-AAD7-F6A21ABC2BBD}">
      <text>
        <r>
          <rPr>
            <sz val="9"/>
            <color indexed="81"/>
            <rFont val="MS P ゴシック"/>
            <family val="3"/>
            <charset val="128"/>
          </rPr>
          <t>「新加算Ⅱ」が表示され、加算率が「エラー」と表示された場合は「新加算Ⅰ」と読み替えること。</t>
        </r>
      </text>
    </comment>
    <comment ref="B18" authorId="0" shapeId="0" xr:uid="{AB1D084F-CCDF-4A04-BACA-2A17A70156ED}">
      <text>
        <r>
          <rPr>
            <sz val="9"/>
            <color rgb="FF000000"/>
            <rFont val="MS P ゴシック"/>
            <family val="3"/>
            <charset val="128"/>
          </rPr>
          <t>右欄の選択肢（「満たす」など）から、
それぞれ当てはまるものを選択してください。</t>
        </r>
      </text>
    </comment>
    <comment ref="AL25" authorId="0" shapeId="0" xr:uid="{3CFA5F97-D27F-4E99-9D47-0D15EBFE4A6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42C8A09-D968-4703-9352-75C33636A4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367C883-A92C-444B-8FE0-06835E16264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A55AB3C4-78E1-4D20-8916-128C7B8B2D51}">
      <text>
        <r>
          <rPr>
            <sz val="9"/>
            <color rgb="FF000000"/>
            <rFont val="MS P ゴシック"/>
            <family val="3"/>
            <charset val="128"/>
          </rPr>
          <t>小規模事業者等の特例で満たす場合も含む</t>
        </r>
      </text>
    </comment>
    <comment ref="AG37" authorId="0" shapeId="0" xr:uid="{3F42A629-371C-4A48-9437-8367B89E336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B27D93E1-80DE-48B3-B2FA-DB7E059EF15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1D76ACC2-04A6-4577-AD0E-6DD92C16BBC6}">
      <text>
        <r>
          <rPr>
            <sz val="9"/>
            <color indexed="81"/>
            <rFont val="MS P ゴシック"/>
            <family val="3"/>
            <charset val="128"/>
          </rPr>
          <t>左記に「対象加算なし」が表示された場合は、「満たす」を選択し、「対象加算なし」を選択してください。</t>
        </r>
      </text>
    </comment>
    <comment ref="AL40" authorId="1" shapeId="0" xr:uid="{99C9C41A-0110-450E-AAFE-DC26E70181EC}">
      <text>
        <r>
          <rPr>
            <sz val="9"/>
            <color indexed="81"/>
            <rFont val="MS P ゴシック"/>
            <family val="3"/>
            <charset val="128"/>
          </rPr>
          <t>左記に「対象加算なし」が表示された場合は、「満たす」を選択し、「対象加算なし」を選択してください。</t>
        </r>
      </text>
    </comment>
    <comment ref="AD41" authorId="0" shapeId="0" xr:uid="{DD98CC16-CE79-4A49-89CC-402AF14C04AA}">
      <text>
        <r>
          <rPr>
            <sz val="9"/>
            <color rgb="FF000000"/>
            <rFont val="MS P ゴシック"/>
            <family val="3"/>
            <charset val="128"/>
          </rPr>
          <t>「満たす」を選択した場合は、算定する加算の区分等を選択してください。</t>
        </r>
      </text>
    </comment>
    <comment ref="AL41" authorId="0" shapeId="0" xr:uid="{F3BFE41D-2E2B-4033-9440-1C72D41A8ADE}">
      <text>
        <r>
          <rPr>
            <sz val="9"/>
            <color rgb="FF000000"/>
            <rFont val="MS P ゴシック"/>
            <family val="3"/>
            <charset val="128"/>
          </rPr>
          <t>「満たす」を選択した場合は、算定する加算の区分等を選択してください。</t>
        </r>
      </text>
    </comment>
    <comment ref="B47" authorId="0" shapeId="0" xr:uid="{9B6B9EEE-1525-4E83-A59D-79978547F12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1"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1"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1"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1"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1"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1"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198E5653-18A9-442A-81BF-C84182B9A0F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96AFEA3-68CB-4E04-91DC-675F8D8428AC}">
      <text>
        <r>
          <rPr>
            <sz val="9"/>
            <color rgb="FF000000"/>
            <rFont val="MS P ゴシック"/>
            <family val="3"/>
            <charset val="128"/>
          </rPr>
          <t>令和５年度にベア加算を算定し、令和６年４・５月にも継続してベア加算を算定する場合「１」</t>
        </r>
      </text>
    </comment>
    <comment ref="Y4" authorId="0" shapeId="0" xr:uid="{4FABEA92-42C7-49E2-A3A6-BB5CEAE0C6BA}">
      <text>
        <r>
          <rPr>
            <sz val="9"/>
            <color rgb="FF000000"/>
            <rFont val="MS P ゴシック"/>
            <family val="3"/>
            <charset val="128"/>
          </rPr>
          <t>必ずプルダウンで選択してください。</t>
        </r>
      </text>
    </comment>
    <comment ref="AE4" authorId="0" shapeId="0" xr:uid="{294B5A51-8BBB-44EF-91F3-B8CF396638E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4C7D595-8163-4D0C-B5F0-3FB93C7EE045}">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DBF9B4D-DED3-496D-BFD0-62BFE4665B2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BD443D2-8AD9-4BE3-B357-962B1D466F89}">
      <text>
        <r>
          <rPr>
            <sz val="9"/>
            <color rgb="FF000000"/>
            <rFont val="MS P ゴシック"/>
            <family val="3"/>
            <charset val="128"/>
          </rPr>
          <t>４・５月に処遇Ⅰ、６月以降に処遇Ⅰ相当の加算区分を算定する場合は「１」</t>
        </r>
      </text>
    </comment>
    <comment ref="CI6" authorId="0" shapeId="0" xr:uid="{F6687675-FF7F-4924-A51F-D98B514EC53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2EAC373-BF01-4A99-9F28-8DED2B06A1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7331DE8-4C8C-4915-977D-CEB27B03E16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AB62EDD-C0BB-4FD1-93E6-EC0CB554885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E118D370-B20C-4B98-A652-BB07D1720DB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BE26C9B-6945-491E-B4FF-839D08453F8A}">
      <text>
        <r>
          <rPr>
            <sz val="9"/>
            <color rgb="FF000000"/>
            <rFont val="MS P ゴシック"/>
            <family val="3"/>
            <charset val="128"/>
          </rPr>
          <t>算定していない場合は、
「特定加算なし」を選択してください。</t>
        </r>
      </text>
    </comment>
    <comment ref="L9" authorId="0" shapeId="0" xr:uid="{D2950B7C-BB33-4ADD-9B65-92D970E430C9}">
      <text>
        <r>
          <rPr>
            <sz val="9"/>
            <color rgb="FF000000"/>
            <rFont val="MS P ゴシック"/>
            <family val="3"/>
            <charset val="128"/>
          </rPr>
          <t>算定していない場合は、
「ベア加算なし」を選択してください。</t>
        </r>
      </text>
    </comment>
    <comment ref="V9" authorId="1" shapeId="0" xr:uid="{8CC95EF9-D404-4DC7-94F1-10B726119945}">
      <text>
        <r>
          <rPr>
            <sz val="9"/>
            <color indexed="81"/>
            <rFont val="MS P ゴシック"/>
            <family val="3"/>
            <charset val="128"/>
          </rPr>
          <t>「新加算Ⅱ」が表示され、加算率が「エラー」と表示された場合は「新加算Ⅰ」と読み替えること。</t>
        </r>
      </text>
    </comment>
    <comment ref="CI9" authorId="0" shapeId="0" xr:uid="{5568DDB2-81B9-430C-B872-ABF398E0F84E}">
      <text>
        <r>
          <rPr>
            <sz val="9"/>
            <color rgb="FF000000"/>
            <rFont val="MS P ゴシック"/>
            <family val="3"/>
            <charset val="128"/>
          </rPr>
          <t>キャリアパス要件Ⅴで「満たす」を選択していれば「１」</t>
        </r>
      </text>
    </comment>
    <comment ref="CI10" authorId="0" shapeId="0" xr:uid="{3C8AB464-F065-46CC-95BC-37A947D91520}">
      <text>
        <r>
          <rPr>
            <sz val="9"/>
            <color rgb="FF000000"/>
            <rFont val="MS P ゴシック"/>
            <family val="3"/>
            <charset val="128"/>
          </rPr>
          <t>職場環境等要件の上位区分を「満たす」と選択していれば「１」</t>
        </r>
      </text>
    </comment>
    <comment ref="V12" authorId="1" shapeId="0" xr:uid="{FD573E1D-0830-4924-9863-7D52CD1FAD7C}">
      <text>
        <r>
          <rPr>
            <sz val="9"/>
            <color indexed="81"/>
            <rFont val="MS P ゴシック"/>
            <family val="3"/>
            <charset val="128"/>
          </rPr>
          <t>「新加算Ⅱ」が表示され、加算率が「エラー」と表示された場合は「新加算Ⅰ」と読み替えること。</t>
        </r>
      </text>
    </comment>
    <comment ref="B13" authorId="0" shapeId="0" xr:uid="{62F44ABA-3242-407D-8367-23A6B3157144}">
      <text>
        <r>
          <rPr>
            <sz val="9"/>
            <color rgb="FF000000"/>
            <rFont val="MS P ゴシック"/>
            <family val="3"/>
            <charset val="128"/>
          </rPr>
          <t>令和６年度の算定対象月を記入してください。</t>
        </r>
      </text>
    </comment>
    <comment ref="F15" authorId="0" shapeId="0" xr:uid="{2EB28473-3759-40A7-A6CC-74BCD209537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02001B1-FC4E-443C-9CB5-ED259026992F}">
      <text>
        <r>
          <rPr>
            <sz val="9"/>
            <color indexed="81"/>
            <rFont val="MS P ゴシック"/>
            <family val="3"/>
            <charset val="128"/>
          </rPr>
          <t>「新加算Ⅱ」が表示され、加算率が「エラー」と表示された場合は「新加算Ⅰ」と読み替えること。</t>
        </r>
      </text>
    </comment>
    <comment ref="B18" authorId="0" shapeId="0" xr:uid="{C11CF107-CB43-461D-A9A1-7435097A0124}">
      <text>
        <r>
          <rPr>
            <sz val="9"/>
            <color rgb="FF000000"/>
            <rFont val="MS P ゴシック"/>
            <family val="3"/>
            <charset val="128"/>
          </rPr>
          <t>右欄の選択肢（「満たす」など）から、
それぞれ当てはまるものを選択してください。</t>
        </r>
      </text>
    </comment>
    <comment ref="AL25" authorId="0" shapeId="0" xr:uid="{F244A279-F732-47D2-AC54-85126BB345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FDE20BF-50CB-4DE3-96E4-754FFDA67A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856747E-315F-4859-A07A-C458B0311C1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57396E8-198A-49E9-BC08-957E294882FC}">
      <text>
        <r>
          <rPr>
            <sz val="9"/>
            <color rgb="FF000000"/>
            <rFont val="MS P ゴシック"/>
            <family val="3"/>
            <charset val="128"/>
          </rPr>
          <t>小規模事業者等の特例で満たす場合も含む</t>
        </r>
      </text>
    </comment>
    <comment ref="AG37" authorId="0" shapeId="0" xr:uid="{61B3781A-5C1A-4B8C-A00C-4C4E10D3C6A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DBDD6E9-3E76-44C5-A9B6-4383E697581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8A3FD11-70FE-4D06-BE1D-1ACF7D01B369}">
      <text>
        <r>
          <rPr>
            <sz val="9"/>
            <color indexed="81"/>
            <rFont val="MS P ゴシック"/>
            <family val="3"/>
            <charset val="128"/>
          </rPr>
          <t>左記に「対象加算なし」が表示された場合は、「満たす」を選択し、「対象加算なし」を選択してください。</t>
        </r>
      </text>
    </comment>
    <comment ref="AL40" authorId="1" shapeId="0" xr:uid="{0D29143D-C473-42FB-8280-18CB4C317785}">
      <text>
        <r>
          <rPr>
            <sz val="9"/>
            <color indexed="81"/>
            <rFont val="MS P ゴシック"/>
            <family val="3"/>
            <charset val="128"/>
          </rPr>
          <t>左記に「対象加算なし」が表示された場合は、「満たす」を選択し、「対象加算なし」を選択してください。</t>
        </r>
      </text>
    </comment>
    <comment ref="AD41" authorId="0" shapeId="0" xr:uid="{5A5F5BC0-41C8-4C2C-995A-5529DC8C8520}">
      <text>
        <r>
          <rPr>
            <sz val="9"/>
            <color rgb="FF000000"/>
            <rFont val="MS P ゴシック"/>
            <family val="3"/>
            <charset val="128"/>
          </rPr>
          <t>「満たす」を選択した場合は、算定する加算の区分等を選択してください。</t>
        </r>
      </text>
    </comment>
    <comment ref="AL41" authorId="0" shapeId="0" xr:uid="{1FA4D924-5C92-4F2A-8374-A8CCBD9CA3CA}">
      <text>
        <r>
          <rPr>
            <sz val="9"/>
            <color rgb="FF000000"/>
            <rFont val="MS P ゴシック"/>
            <family val="3"/>
            <charset val="128"/>
          </rPr>
          <t>「満たす」を選択した場合は、算定する加算の区分等を選択してください。</t>
        </r>
      </text>
    </comment>
    <comment ref="B47" authorId="0" shapeId="0" xr:uid="{757B5129-B6BE-42B0-9103-9ABC6FC25C27}">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588E88A-87A2-475F-A3B8-F2E06AB8D3F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A398592-ECFD-47A8-9958-E6F69CF1B108}">
      <text>
        <r>
          <rPr>
            <sz val="9"/>
            <color rgb="FF000000"/>
            <rFont val="MS P ゴシック"/>
            <family val="3"/>
            <charset val="128"/>
          </rPr>
          <t>令和５年度にベア加算を算定し、令和６年４・５月にも継続してベア加算を算定する場合「１」</t>
        </r>
      </text>
    </comment>
    <comment ref="Y4" authorId="0" shapeId="0" xr:uid="{3DF06D1B-9013-4353-9B79-500FB9B63190}">
      <text>
        <r>
          <rPr>
            <sz val="9"/>
            <color rgb="FF000000"/>
            <rFont val="MS P ゴシック"/>
            <family val="3"/>
            <charset val="128"/>
          </rPr>
          <t>必ずプルダウンで選択してください。</t>
        </r>
      </text>
    </comment>
    <comment ref="AE4" authorId="0" shapeId="0" xr:uid="{D843A340-3A96-4E77-AE55-A5F3EF3D0B07}">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8D65D32-5C82-4F88-9D9D-8C1DA5B51BEE}">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0A6080F-512E-4B7F-9B5E-31259BB4454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0C6D937-4C15-43C2-B8DE-537753E1135C}">
      <text>
        <r>
          <rPr>
            <sz val="9"/>
            <color rgb="FF000000"/>
            <rFont val="MS P ゴシック"/>
            <family val="3"/>
            <charset val="128"/>
          </rPr>
          <t>４・５月に処遇Ⅰ、６月以降に処遇Ⅰ相当の加算区分を算定する場合は「１」</t>
        </r>
      </text>
    </comment>
    <comment ref="CI6" authorId="0" shapeId="0" xr:uid="{3CC8F920-93C2-4AA2-8EBA-9A520ADC1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1B4AF0C-E571-406C-87A3-574E018284F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1962E6-8B25-462E-807A-66A36FE2BA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84907F2-D356-4EE7-895A-DD2062E1AC6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945D4E6-58E6-48B7-964C-70C590F1E22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3F52CDB-FFD1-4C02-9DF2-E87504F507FA}">
      <text>
        <r>
          <rPr>
            <sz val="9"/>
            <color rgb="FF000000"/>
            <rFont val="MS P ゴシック"/>
            <family val="3"/>
            <charset val="128"/>
          </rPr>
          <t>算定していない場合は、
「特定加算なし」を選択してください。</t>
        </r>
      </text>
    </comment>
    <comment ref="L9" authorId="0" shapeId="0" xr:uid="{7FB3974C-4CD1-4459-B321-CECADF963373}">
      <text>
        <r>
          <rPr>
            <sz val="9"/>
            <color rgb="FF000000"/>
            <rFont val="MS P ゴシック"/>
            <family val="3"/>
            <charset val="128"/>
          </rPr>
          <t>算定していない場合は、
「ベア加算なし」を選択してください。</t>
        </r>
      </text>
    </comment>
    <comment ref="V9" authorId="1" shapeId="0" xr:uid="{F357D31D-1C1F-43B8-A194-E495E483D6D8}">
      <text>
        <r>
          <rPr>
            <sz val="9"/>
            <color indexed="81"/>
            <rFont val="MS P ゴシック"/>
            <family val="3"/>
            <charset val="128"/>
          </rPr>
          <t>「新加算Ⅱ」が表示され、加算率が「エラー」と表示された場合は「新加算Ⅰ」と読み替えること。</t>
        </r>
      </text>
    </comment>
    <comment ref="CI9" authorId="0" shapeId="0" xr:uid="{89D1D51B-D1AA-44E0-88E3-B056902D2173}">
      <text>
        <r>
          <rPr>
            <sz val="9"/>
            <color rgb="FF000000"/>
            <rFont val="MS P ゴシック"/>
            <family val="3"/>
            <charset val="128"/>
          </rPr>
          <t>キャリアパス要件Ⅴで「満たす」を選択していれば「１」</t>
        </r>
      </text>
    </comment>
    <comment ref="CI10" authorId="0" shapeId="0" xr:uid="{3B08D351-A1CA-434C-B6D3-202C1BC79E4F}">
      <text>
        <r>
          <rPr>
            <sz val="9"/>
            <color rgb="FF000000"/>
            <rFont val="MS P ゴシック"/>
            <family val="3"/>
            <charset val="128"/>
          </rPr>
          <t>職場環境等要件の上位区分を「満たす」と選択していれば「１」</t>
        </r>
      </text>
    </comment>
    <comment ref="V12" authorId="1" shapeId="0" xr:uid="{986093AC-B9C0-4893-B319-980A4D7F891A}">
      <text>
        <r>
          <rPr>
            <sz val="9"/>
            <color indexed="81"/>
            <rFont val="MS P ゴシック"/>
            <family val="3"/>
            <charset val="128"/>
          </rPr>
          <t>「新加算Ⅱ」が表示され、加算率が「エラー」と表示された場合は「新加算Ⅰ」と読み替えること。</t>
        </r>
      </text>
    </comment>
    <comment ref="B13" authorId="0" shapeId="0" xr:uid="{2496BB8F-F7A2-4060-ABA0-4FE1555104F4}">
      <text>
        <r>
          <rPr>
            <sz val="9"/>
            <color rgb="FF000000"/>
            <rFont val="MS P ゴシック"/>
            <family val="3"/>
            <charset val="128"/>
          </rPr>
          <t>令和６年度の算定対象月を記入してください。</t>
        </r>
      </text>
    </comment>
    <comment ref="F15" authorId="0" shapeId="0" xr:uid="{824CF842-3216-4F96-B037-236875E215F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AC6DA937-7A57-4C23-83DA-06E4279DD458}">
      <text>
        <r>
          <rPr>
            <sz val="9"/>
            <color indexed="81"/>
            <rFont val="MS P ゴシック"/>
            <family val="3"/>
            <charset val="128"/>
          </rPr>
          <t>「新加算Ⅱ」が表示され、加算率が「エラー」と表示された場合は「新加算Ⅰ」と読み替えること。</t>
        </r>
      </text>
    </comment>
    <comment ref="B18" authorId="0" shapeId="0" xr:uid="{B605A902-2A98-431B-A307-F8DDEE53641C}">
      <text>
        <r>
          <rPr>
            <sz val="9"/>
            <color rgb="FF000000"/>
            <rFont val="MS P ゴシック"/>
            <family val="3"/>
            <charset val="128"/>
          </rPr>
          <t>右欄の選択肢（「満たす」など）から、
それぞれ当てはまるものを選択してください。</t>
        </r>
      </text>
    </comment>
    <comment ref="AL25" authorId="0" shapeId="0" xr:uid="{86196D5B-4382-48B7-A89B-674FA2F79C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D601F7A-2752-49ED-9DB7-F70425E3F95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5DCC9E2-4835-490A-869B-C9A9EC6D95E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EF8161E1-8DF7-4750-8C32-83D34097D0E5}">
      <text>
        <r>
          <rPr>
            <sz val="9"/>
            <color rgb="FF000000"/>
            <rFont val="MS P ゴシック"/>
            <family val="3"/>
            <charset val="128"/>
          </rPr>
          <t>小規模事業者等の特例で満たす場合も含む</t>
        </r>
      </text>
    </comment>
    <comment ref="AG37" authorId="0" shapeId="0" xr:uid="{8AF8FA01-3A89-478E-A57E-580A881EC1C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E42C5602-083D-47DB-BB77-721FFF600CD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0E19803-B9A5-4601-A560-55BACF91AF2A}">
      <text>
        <r>
          <rPr>
            <sz val="9"/>
            <color indexed="81"/>
            <rFont val="MS P ゴシック"/>
            <family val="3"/>
            <charset val="128"/>
          </rPr>
          <t>左記に「対象加算なし」が表示された場合は、「満たす」を選択し、「対象加算なし」を選択してください。</t>
        </r>
      </text>
    </comment>
    <comment ref="AL40" authorId="1" shapeId="0" xr:uid="{0B89C5B6-1871-47FA-919F-6C33D5D5DF0F}">
      <text>
        <r>
          <rPr>
            <sz val="9"/>
            <color indexed="81"/>
            <rFont val="MS P ゴシック"/>
            <family val="3"/>
            <charset val="128"/>
          </rPr>
          <t>左記に「対象加算なし」が表示された場合は、「満たす」を選択し、「対象加算なし」を選択してください。</t>
        </r>
      </text>
    </comment>
    <comment ref="AD41" authorId="0" shapeId="0" xr:uid="{66308C12-25E2-404F-A930-297220F045C8}">
      <text>
        <r>
          <rPr>
            <sz val="9"/>
            <color rgb="FF000000"/>
            <rFont val="MS P ゴシック"/>
            <family val="3"/>
            <charset val="128"/>
          </rPr>
          <t>「満たす」を選択した場合は、算定する加算の区分等を選択してください。</t>
        </r>
      </text>
    </comment>
    <comment ref="AL41" authorId="0" shapeId="0" xr:uid="{38C4D55F-4203-4C70-9C1B-45F0C137FB5B}">
      <text>
        <r>
          <rPr>
            <sz val="9"/>
            <color rgb="FF000000"/>
            <rFont val="MS P ゴシック"/>
            <family val="3"/>
            <charset val="128"/>
          </rPr>
          <t>「満たす」を選択した場合は、算定する加算の区分等を選択してください。</t>
        </r>
      </text>
    </comment>
    <comment ref="B47" authorId="0" shapeId="0" xr:uid="{4B961671-9263-41DB-B5B4-28776F96376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638B2513-085B-43A4-874B-6FEFA77DA00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E97671-682A-4703-8633-35FDF31319A1}">
      <text>
        <r>
          <rPr>
            <sz val="9"/>
            <color rgb="FF000000"/>
            <rFont val="MS P ゴシック"/>
            <family val="3"/>
            <charset val="128"/>
          </rPr>
          <t>令和５年度にベア加算を算定し、令和６年４・５月にも継続してベア加算を算定する場合「１」</t>
        </r>
      </text>
    </comment>
    <comment ref="Y4" authorId="0" shapeId="0" xr:uid="{5AB37601-F85F-4DDE-8E49-EA813C556415}">
      <text>
        <r>
          <rPr>
            <sz val="9"/>
            <color rgb="FF000000"/>
            <rFont val="MS P ゴシック"/>
            <family val="3"/>
            <charset val="128"/>
          </rPr>
          <t>必ずプルダウンで選択してください。</t>
        </r>
      </text>
    </comment>
    <comment ref="AE4" authorId="0" shapeId="0" xr:uid="{F1CF6729-0B53-4C6B-8EB5-A24EF85C72F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71E88CE-665F-46E4-9803-585832B0EB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1226CCF4-8B76-4C31-8E9C-A7FAC6EFB45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6DD0A3F-1F15-4966-A983-0A6365E4CE0A}">
      <text>
        <r>
          <rPr>
            <sz val="9"/>
            <color rgb="FF000000"/>
            <rFont val="MS P ゴシック"/>
            <family val="3"/>
            <charset val="128"/>
          </rPr>
          <t>４・５月に処遇Ⅰ、６月以降に処遇Ⅰ相当の加算区分を算定する場合は「１」</t>
        </r>
      </text>
    </comment>
    <comment ref="CI6" authorId="0" shapeId="0" xr:uid="{5A08ED19-DF08-4D5B-94AB-A6DA69F0838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B92BEF-CD54-4A28-B069-4598AD4D09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BCAA59A-FB38-4DD3-A2F6-06D0F51C110D}">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59BCF2D-9C4A-4107-ABD0-19735E12254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C62D278-B98F-41F2-B547-4B692B32585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8AAE3E3-B7B8-413C-81B6-71BFD901D605}">
      <text>
        <r>
          <rPr>
            <sz val="9"/>
            <color rgb="FF000000"/>
            <rFont val="MS P ゴシック"/>
            <family val="3"/>
            <charset val="128"/>
          </rPr>
          <t>算定していない場合は、
「特定加算なし」を選択してください。</t>
        </r>
      </text>
    </comment>
    <comment ref="L9" authorId="0" shapeId="0" xr:uid="{16094F6A-DB56-4EA1-BCF4-1507431B2C0E}">
      <text>
        <r>
          <rPr>
            <sz val="9"/>
            <color rgb="FF000000"/>
            <rFont val="MS P ゴシック"/>
            <family val="3"/>
            <charset val="128"/>
          </rPr>
          <t>算定していない場合は、
「ベア加算なし」を選択してください。</t>
        </r>
      </text>
    </comment>
    <comment ref="V9" authorId="1" shapeId="0" xr:uid="{13D28839-6310-4A2B-AE64-43DAD2D6EEE9}">
      <text>
        <r>
          <rPr>
            <sz val="9"/>
            <color indexed="81"/>
            <rFont val="MS P ゴシック"/>
            <family val="3"/>
            <charset val="128"/>
          </rPr>
          <t>「新加算Ⅱ」が表示され、加算率が「エラー」と表示された場合は「新加算Ⅰ」と読み替えること。</t>
        </r>
      </text>
    </comment>
    <comment ref="CI9" authorId="0" shapeId="0" xr:uid="{7AE06CCF-E834-4B67-BBAB-8532F8C155C0}">
      <text>
        <r>
          <rPr>
            <sz val="9"/>
            <color rgb="FF000000"/>
            <rFont val="MS P ゴシック"/>
            <family val="3"/>
            <charset val="128"/>
          </rPr>
          <t>キャリアパス要件Ⅴで「満たす」を選択していれば「１」</t>
        </r>
      </text>
    </comment>
    <comment ref="CI10" authorId="0" shapeId="0" xr:uid="{1643A694-55BE-4EF8-B19F-C9300095ABE6}">
      <text>
        <r>
          <rPr>
            <sz val="9"/>
            <color rgb="FF000000"/>
            <rFont val="MS P ゴシック"/>
            <family val="3"/>
            <charset val="128"/>
          </rPr>
          <t>職場環境等要件の上位区分を「満たす」と選択していれば「１」</t>
        </r>
      </text>
    </comment>
    <comment ref="V12" authorId="1" shapeId="0" xr:uid="{586DC95B-DEE3-4533-A6B0-1C27077A9E2D}">
      <text>
        <r>
          <rPr>
            <sz val="9"/>
            <color indexed="81"/>
            <rFont val="MS P ゴシック"/>
            <family val="3"/>
            <charset val="128"/>
          </rPr>
          <t>「新加算Ⅱ」が表示され、加算率が「エラー」と表示された場合は「新加算Ⅰ」と読み替えること。</t>
        </r>
      </text>
    </comment>
    <comment ref="B13" authorId="0" shapeId="0" xr:uid="{2D5093F6-E4FB-43AE-B4BD-0EA416C9C3A2}">
      <text>
        <r>
          <rPr>
            <sz val="9"/>
            <color rgb="FF000000"/>
            <rFont val="MS P ゴシック"/>
            <family val="3"/>
            <charset val="128"/>
          </rPr>
          <t>令和６年度の算定対象月を記入してください。</t>
        </r>
      </text>
    </comment>
    <comment ref="F15" authorId="0" shapeId="0" xr:uid="{A960034E-9B82-49B8-9B42-11DD99E99CBD}">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1D79B1B9-6C6E-40CC-AAC9-86F2C5902E64}">
      <text>
        <r>
          <rPr>
            <sz val="9"/>
            <color indexed="81"/>
            <rFont val="MS P ゴシック"/>
            <family val="3"/>
            <charset val="128"/>
          </rPr>
          <t>「新加算Ⅱ」が表示され、加算率が「エラー」と表示された場合は「新加算Ⅰ」と読み替えること。</t>
        </r>
      </text>
    </comment>
    <comment ref="B18" authorId="0" shapeId="0" xr:uid="{A5D7DA18-F391-403B-8032-D7D57AE38CB7}">
      <text>
        <r>
          <rPr>
            <sz val="9"/>
            <color rgb="FF000000"/>
            <rFont val="MS P ゴシック"/>
            <family val="3"/>
            <charset val="128"/>
          </rPr>
          <t>右欄の選択肢（「満たす」など）から、
それぞれ当てはまるものを選択してください。</t>
        </r>
      </text>
    </comment>
    <comment ref="AL25" authorId="0" shapeId="0" xr:uid="{58E13DD3-53FD-4853-89D4-ED8C9490A5CB}">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39385A8-174D-4312-B4E6-79A61CFC3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6FCAE47-3A8A-4E94-80C8-EC7DEEBFCA65}">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422CD58D-8330-4636-BE41-1C5D941744C1}">
      <text>
        <r>
          <rPr>
            <sz val="9"/>
            <color rgb="FF000000"/>
            <rFont val="MS P ゴシック"/>
            <family val="3"/>
            <charset val="128"/>
          </rPr>
          <t>小規模事業者等の特例で満たす場合も含む</t>
        </r>
      </text>
    </comment>
    <comment ref="AG37" authorId="0" shapeId="0" xr:uid="{2ED6028C-F70D-48B2-90F9-92B6DC5B699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103ACD0D-D97B-47BA-97B9-2E1FA15259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EF28DD17-7648-41E8-AE68-DDDF2CECDF63}">
      <text>
        <r>
          <rPr>
            <sz val="9"/>
            <color indexed="81"/>
            <rFont val="MS P ゴシック"/>
            <family val="3"/>
            <charset val="128"/>
          </rPr>
          <t>左記に「対象加算なし」が表示された場合は、「満たす」を選択し、「対象加算なし」を選択してください。</t>
        </r>
      </text>
    </comment>
    <comment ref="AL40" authorId="1" shapeId="0" xr:uid="{DBC8D410-A57E-4379-87CA-5009C138F2AE}">
      <text>
        <r>
          <rPr>
            <sz val="9"/>
            <color indexed="81"/>
            <rFont val="MS P ゴシック"/>
            <family val="3"/>
            <charset val="128"/>
          </rPr>
          <t>左記に「対象加算なし」が表示された場合は、「満たす」を選択し、「対象加算なし」を選択してください。</t>
        </r>
      </text>
    </comment>
    <comment ref="AD41" authorId="0" shapeId="0" xr:uid="{EF7F4854-82F6-494B-ACC8-35A00C9F3255}">
      <text>
        <r>
          <rPr>
            <sz val="9"/>
            <color rgb="FF000000"/>
            <rFont val="MS P ゴシック"/>
            <family val="3"/>
            <charset val="128"/>
          </rPr>
          <t>「満たす」を選択した場合は、算定する加算の区分等を選択してください。</t>
        </r>
      </text>
    </comment>
    <comment ref="AL41" authorId="0" shapeId="0" xr:uid="{6D473C08-9699-4D65-9213-50F8CD7F36D7}">
      <text>
        <r>
          <rPr>
            <sz val="9"/>
            <color rgb="FF000000"/>
            <rFont val="MS P ゴシック"/>
            <family val="3"/>
            <charset val="128"/>
          </rPr>
          <t>「満たす」を選択した場合は、算定する加算の区分等を選択してください。</t>
        </r>
      </text>
    </comment>
    <comment ref="B47" authorId="0" shapeId="0" xr:uid="{9E76F7A9-337D-4DC5-BE40-C58A2CA71DB1}">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<sst xmlns="http://schemas.openxmlformats.org/spreadsheetml/2006/main" count="6470" uniqueCount="2378">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</sst>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wrapText="1"/>
    </xf>
    <xf numFmtId="0" fontId="32" fillId="2" borderId="51" xfId="2" applyFont="1" applyFill="1" applyBorder="1" applyAlignment="1" applyProtection="1">
      <alignment horizontal="left" vertical="center" wrapText="1"/>
    </xf>
    <xf numFmtId="0" fontId="34" fillId="0" borderId="79" xfId="2" quotePrefix="1" applyFont="1" applyBorder="1" applyAlignment="1" applyProtection="1">
      <alignment horizontal="center" vertical="center"/>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28" fillId="3" borderId="1" xfId="2" applyFont="1" applyFill="1" applyBorder="1" applyAlignment="1" applyProtection="1">
      <alignment horizontal="center"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9" fillId="0" borderId="27" xfId="2" applyFont="1" applyBorder="1" applyAlignment="1" applyProtection="1">
      <alignment horizontal="left" vertical="center" wrapText="1"/>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9" fillId="0" borderId="0" xfId="2" applyFont="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65"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78" fillId="0" borderId="139"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1"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6"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38"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1"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34" fillId="2" borderId="0" xfId="2" applyFont="1" applyFill="1" applyAlignment="1" applyProtection="1">
      <alignment horizontal="left" vertical="top"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88" fillId="2" borderId="139"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xf>
    <xf numFmtId="0" fontId="86" fillId="2" borderId="1" xfId="0" applyFont="1" applyFill="1" applyBorder="1" applyAlignment="1" applyProtection="1">
      <alignment horizontal="left" vertical="center" wrapText="1"/>
    </xf>
    <xf numFmtId="38" fontId="80" fillId="2" borderId="139" xfId="1" applyFont="1" applyFill="1" applyBorder="1" applyAlignment="1" applyProtection="1">
      <alignment horizontal="right" vertical="center"/>
    </xf>
    <xf numFmtId="0" fontId="74" fillId="2" borderId="139"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38" fontId="63" fillId="2" borderId="0" xfId="1" applyFont="1" applyFill="1" applyBorder="1" applyAlignment="1" applyProtection="1">
      <alignment horizontal="right" shrinkToFit="1"/>
    </xf>
    <xf numFmtId="0" fontId="84" fillId="2" borderId="0" xfId="0" applyFont="1" applyFill="1" applyAlignment="1" applyProtection="1">
      <alignment horizontal="left" vertical="center"/>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6" xfId="1" applyFont="1" applyFill="1" applyBorder="1" applyAlignment="1" applyProtection="1">
      <alignment horizontal="right"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90" fillId="0" borderId="8"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0" fontId="64"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4" fillId="2" borderId="139" xfId="0" applyFont="1" applyFill="1" applyBorder="1" applyAlignment="1" applyProtection="1">
      <alignment horizontal="center" vertical="center" shrinkToFit="1"/>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0" fontId="84" fillId="2" borderId="15" xfId="0" applyFont="1" applyFill="1" applyBorder="1" applyAlignment="1" applyProtection="1">
      <alignment horizontal="left" vertical="center"/>
    </xf>
    <xf numFmtId="0" fontId="74" fillId="3" borderId="139" xfId="0" applyFont="1" applyFill="1" applyBorder="1" applyAlignment="1" applyProtection="1">
      <alignment horizontal="center" vertical="center"/>
    </xf>
    <xf numFmtId="0" fontId="62" fillId="2" borderId="1" xfId="0" applyFont="1" applyFill="1" applyBorder="1" applyAlignment="1" applyProtection="1">
      <alignment horizontal="left" vertical="center" wrapTex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74" fillId="3" borderId="139" xfId="0" applyFont="1" applyFill="1" applyBorder="1" applyAlignment="1">
      <alignment horizontal="center" vertical="center"/>
    </xf>
    <xf numFmtId="0" fontId="74" fillId="2" borderId="139" xfId="0" applyFont="1" applyFill="1" applyBorder="1" applyAlignment="1">
      <alignment horizontal="center" vertical="center"/>
    </xf>
    <xf numFmtId="0" fontId="74" fillId="2" borderId="139" xfId="0" applyFont="1" applyFill="1" applyBorder="1" applyAlignment="1">
      <alignment horizontal="center" vertical="center" shrinkToFit="1"/>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73" fillId="7" borderId="1" xfId="0" applyFont="1" applyFill="1" applyBorder="1" applyAlignment="1">
      <alignment horizontal="center" vertical="center"/>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P$63" lockText="1" noThreeD="1"/>
</file>

<file path=xl/ctrlProps/ctrlProp64.xml><?xml version="1.0" encoding="utf-8"?>
<formControlPr xmlns="http://schemas.microsoft.com/office/spreadsheetml/2009/9/main" objectType="Radio" checked="Checked" lockText="1" noThreeD="1"/>
</file>

<file path=xl/ctrlProps/ctrlProp65.xml><?xml version="1.0" encoding="utf-8"?>
<formControlPr xmlns="http://schemas.microsoft.com/office/spreadsheetml/2009/9/main" objectType="Radio" firstButton="1"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firstButton="1"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firstButton="1"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firstButton="1"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48050"/>
              <a:ext cx="180975" cy="9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226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48050"/>
              <a:ext cx="180975" cy="120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198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198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183</xdr:row>
          <xdr:rowOff>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10100" y="4295774"/>
              <a:ext cx="304800" cy="400041"/>
              <a:chOff x="4501773" y="3772534"/>
              <a:chExt cx="303832" cy="486912"/>
            </a:xfrm>
          </xdr:grpSpPr>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23"/>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600575" y="4848223"/>
              <a:ext cx="304800" cy="714376"/>
              <a:chOff x="4479758" y="4496246"/>
              <a:chExt cx="301792" cy="780115"/>
            </a:xfrm>
          </xdr:grpSpPr>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600575" y="5714997"/>
              <a:ext cx="304800" cy="698088"/>
              <a:chOff x="4549825" y="5456624"/>
              <a:chExt cx="308371" cy="762855"/>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2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0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72175" y="9108860"/>
              <a:ext cx="304800" cy="371452"/>
              <a:chOff x="5763126" y="8931921"/>
              <a:chExt cx="301792" cy="494788"/>
            </a:xfrm>
          </xdr:grpSpPr>
          <xdr:sp macro=""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92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3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600575" y="6581775"/>
              <a:ext cx="304800" cy="685800"/>
              <a:chOff x="4549825" y="6438941"/>
              <a:chExt cx="308371" cy="779281"/>
            </a:xfrm>
          </xdr:grpSpPr>
          <xdr:sp macro=""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75813" y="8239854"/>
              <a:ext cx="220584" cy="694600"/>
              <a:chOff x="5767566" y="8168729"/>
              <a:chExt cx="217628" cy="792441"/>
            </a:xfrm>
          </xdr:grpSpPr>
          <xdr:sp macro=""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21" y="816872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566" y="872304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72175" y="4276725"/>
              <a:ext cx="304800" cy="419100"/>
              <a:chOff x="45017" y="37725"/>
              <a:chExt cx="3039" cy="4869"/>
            </a:xfrm>
          </xdr:grpSpPr>
          <xdr:sp macro=""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72175" y="5715007"/>
              <a:ext cx="304800" cy="714376"/>
              <a:chOff x="57631" y="54838"/>
              <a:chExt cx="3018" cy="7876"/>
            </a:xfrm>
          </xdr:grpSpPr>
          <xdr:sp macro=""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8553" y="7408590"/>
              <a:ext cx="232948" cy="707093"/>
              <a:chOff x="45321" y="72871"/>
              <a:chExt cx="2304" cy="6586"/>
            </a:xfrm>
          </xdr:grpSpPr>
          <xdr:sp macro=""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9259" y="8232482"/>
              <a:ext cx="200248" cy="744734"/>
              <a:chOff x="4538997" y="8166009"/>
              <a:chExt cx="208649" cy="749822"/>
            </a:xfrm>
          </xdr:grpSpPr>
          <xdr:sp macro=""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37" y="8166009"/>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8997" y="864071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80567" y="7395552"/>
              <a:ext cx="304802" cy="710980"/>
              <a:chOff x="5809589" y="7290620"/>
              <a:chExt cx="301595" cy="707491"/>
            </a:xfrm>
          </xdr:grpSpPr>
          <xdr:sp macro=""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3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72175" y="4857744"/>
              <a:ext cx="304800" cy="685799"/>
              <a:chOff x="57686" y="45007"/>
              <a:chExt cx="3018" cy="8207"/>
            </a:xfrm>
          </xdr:grpSpPr>
          <xdr:sp macro=""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72175" y="6581774"/>
              <a:ext cx="304800" cy="685800"/>
              <a:chOff x="57631" y="54838"/>
              <a:chExt cx="3018" cy="7963"/>
            </a:xfrm>
          </xdr:grpSpPr>
          <xdr:sp macro=""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10100" y="4295774"/>
              <a:ext cx="304800" cy="400041"/>
              <a:chOff x="4501773" y="3772534"/>
              <a:chExt cx="303832" cy="486912"/>
            </a:xfrm>
          </xdr:grpSpPr>
          <xdr:sp macro=""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23"/>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600575" y="4848223"/>
              <a:ext cx="304800" cy="714376"/>
              <a:chOff x="4479758" y="4496246"/>
              <a:chExt cx="301792" cy="780115"/>
            </a:xfrm>
          </xdr:grpSpPr>
          <xdr:sp macro=""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600575" y="5714997"/>
              <a:ext cx="304800" cy="698088"/>
              <a:chOff x="4549825" y="5456624"/>
              <a:chExt cx="308371" cy="762855"/>
            </a:xfrm>
          </xdr:grpSpPr>
          <xdr:sp macro=""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2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0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72175" y="9108860"/>
              <a:ext cx="304800" cy="371452"/>
              <a:chOff x="5763126" y="8931921"/>
              <a:chExt cx="301792" cy="494788"/>
            </a:xfrm>
          </xdr:grpSpPr>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92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3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600575" y="6581775"/>
              <a:ext cx="304800" cy="685800"/>
              <a:chOff x="4549825" y="6438941"/>
              <a:chExt cx="308371" cy="779281"/>
            </a:xfrm>
          </xdr:grpSpPr>
          <xdr:sp macro=""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75813" y="8239854"/>
              <a:ext cx="220584" cy="694600"/>
              <a:chOff x="5767566" y="8168729"/>
              <a:chExt cx="217628" cy="792441"/>
            </a:xfrm>
          </xdr:grpSpPr>
          <xdr:sp macro=""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21" y="816872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566" y="872304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72175" y="4276725"/>
              <a:ext cx="304800" cy="419100"/>
              <a:chOff x="45017" y="37725"/>
              <a:chExt cx="3039" cy="4869"/>
            </a:xfrm>
          </xdr:grpSpPr>
          <xdr:sp macro=""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72175" y="5715007"/>
              <a:ext cx="304800" cy="714376"/>
              <a:chOff x="57631" y="54838"/>
              <a:chExt cx="3018" cy="7876"/>
            </a:xfrm>
          </xdr:grpSpPr>
          <xdr:sp macro=""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8553" y="7408590"/>
              <a:ext cx="232948" cy="707093"/>
              <a:chOff x="45321" y="72871"/>
              <a:chExt cx="2304" cy="6586"/>
            </a:xfrm>
          </xdr:grpSpPr>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9259" y="8232482"/>
              <a:ext cx="200248" cy="744734"/>
              <a:chOff x="4538997" y="8166009"/>
              <a:chExt cx="208649" cy="749822"/>
            </a:xfrm>
          </xdr:grpSpPr>
          <xdr:sp macro=""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37" y="8166009"/>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8997" y="864071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80567" y="7395552"/>
              <a:ext cx="304802" cy="710980"/>
              <a:chOff x="5809589" y="7290620"/>
              <a:chExt cx="301595" cy="707491"/>
            </a:xfrm>
          </xdr:grpSpPr>
          <xdr:sp macro=""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3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72175" y="4857744"/>
              <a:ext cx="304800" cy="685799"/>
              <a:chOff x="57686" y="45007"/>
              <a:chExt cx="3018" cy="8207"/>
            </a:xfrm>
          </xdr:grpSpPr>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72175" y="6581774"/>
              <a:ext cx="304800" cy="685800"/>
              <a:chOff x="57631" y="54838"/>
              <a:chExt cx="3018" cy="7963"/>
            </a:xfrm>
          </xdr:grpSpPr>
          <xdr:sp macro=""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17"/>
              <a:chExt cx="303832" cy="48693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17"/>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42"/>
              <a:chExt cx="301792" cy="780119"/>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4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31"/>
              <a:chExt cx="308371" cy="762860"/>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893"/>
              <a:chExt cx="301792" cy="494830"/>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3"/>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566" y="8168729"/>
              <a:chExt cx="217629"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2" y="816872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66" y="872304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97" y="8166050"/>
              <a:chExt cx="208649" cy="74976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37" y="816605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97"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20"/>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004D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014D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024D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1"/>
              <a:chOff x="4501773" y="3772517"/>
              <a:chExt cx="303832" cy="486934"/>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17"/>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4"/>
              <a:ext cx="304800" cy="714381"/>
              <a:chOff x="4479758" y="4496242"/>
              <a:chExt cx="301792" cy="780119"/>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4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4"/>
              <a:ext cx="304800" cy="698090"/>
              <a:chOff x="4549825" y="5456631"/>
              <a:chExt cx="308371" cy="762860"/>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6"/>
              <a:ext cx="304800" cy="371481"/>
              <a:chOff x="5763126" y="8931893"/>
              <a:chExt cx="301792" cy="494830"/>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893"/>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812" y="8239854"/>
              <a:ext cx="220584" cy="694600"/>
              <a:chOff x="5767566" y="8168729"/>
              <a:chExt cx="217629" cy="79244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22" y="816872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66" y="872304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7"/>
              <a:ext cx="304800" cy="714376"/>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590"/>
              <a:ext cx="232948" cy="707093"/>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9" y="8232486"/>
              <a:ext cx="200248" cy="744701"/>
              <a:chOff x="4538997" y="8166050"/>
              <a:chExt cx="208649" cy="749761"/>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37" y="816605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97"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2"/>
              <a:ext cx="304802" cy="710980"/>
              <a:chOff x="5809589" y="7290620"/>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3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44"/>
              <a:ext cx="304800" cy="685799"/>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4"/>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295775"/>
              <a:ext cx="304800" cy="400051"/>
              <a:chOff x="4501773" y="3772517"/>
              <a:chExt cx="303832" cy="486934"/>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17"/>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48224"/>
              <a:ext cx="304800" cy="714381"/>
              <a:chOff x="4479758" y="4496242"/>
              <a:chExt cx="301792" cy="780119"/>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4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14994"/>
              <a:ext cx="304800" cy="698090"/>
              <a:chOff x="4549825" y="5456631"/>
              <a:chExt cx="308371" cy="762860"/>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08856"/>
              <a:ext cx="304800" cy="371481"/>
              <a:chOff x="5763126" y="8931893"/>
              <a:chExt cx="301792" cy="494830"/>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893"/>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581775"/>
              <a:ext cx="304800" cy="685800"/>
              <a:chOff x="4549825" y="6438941"/>
              <a:chExt cx="308371" cy="779281"/>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812" y="8239854"/>
              <a:ext cx="220584" cy="694600"/>
              <a:chOff x="5767566" y="8168729"/>
              <a:chExt cx="217629" cy="79244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22" y="816872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566" y="872304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276725"/>
              <a:ext cx="304800" cy="419100"/>
              <a:chOff x="45017" y="37725"/>
              <a:chExt cx="3039" cy="4869"/>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15007"/>
              <a:ext cx="304800" cy="714376"/>
              <a:chOff x="57631"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08590"/>
              <a:ext cx="232948" cy="707093"/>
              <a:chOff x="45321" y="72871"/>
              <a:chExt cx="2304" cy="658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9" y="8232486"/>
              <a:ext cx="200248" cy="744701"/>
              <a:chOff x="4538997" y="8166050"/>
              <a:chExt cx="208649" cy="749761"/>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37" y="816605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8997"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395552"/>
              <a:ext cx="304802" cy="710980"/>
              <a:chOff x="5809589" y="7290620"/>
              <a:chExt cx="301595" cy="707491"/>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3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57744"/>
              <a:ext cx="304800" cy="685799"/>
              <a:chOff x="57686"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581774"/>
              <a:ext cx="304800" cy="685800"/>
              <a:chOff x="57631"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1"/>
              <a:chOff x="4501773" y="3772517"/>
              <a:chExt cx="303832" cy="486934"/>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17"/>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4"/>
              <a:ext cx="304800" cy="714381"/>
              <a:chOff x="4479758" y="4496242"/>
              <a:chExt cx="301792" cy="780119"/>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4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4"/>
              <a:ext cx="304800" cy="698090"/>
              <a:chOff x="4549825" y="5456631"/>
              <a:chExt cx="308371" cy="762860"/>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6"/>
              <a:ext cx="304800" cy="371481"/>
              <a:chOff x="5763126" y="8931893"/>
              <a:chExt cx="301792" cy="494830"/>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893"/>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812" y="8239854"/>
              <a:ext cx="220584" cy="694600"/>
              <a:chOff x="5767566" y="8168729"/>
              <a:chExt cx="217629" cy="79244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22" y="816872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66" y="872304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7"/>
              <a:ext cx="304800" cy="714376"/>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590"/>
              <a:ext cx="232948" cy="707093"/>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9" y="8232486"/>
              <a:ext cx="200248" cy="744701"/>
              <a:chOff x="4538997" y="8166050"/>
              <a:chExt cx="208649" cy="749761"/>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37" y="816605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97"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2"/>
              <a:ext cx="304802" cy="710980"/>
              <a:chOff x="5809589" y="7290620"/>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3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44"/>
              <a:ext cx="304800" cy="685799"/>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4"/>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7"/>
              <a:ext cx="304800" cy="714374"/>
              <a:chOff x="4470327" y="4496274"/>
              <a:chExt cx="301792" cy="780090"/>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4"/>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1"/>
              <a:ext cx="304806" cy="695333"/>
              <a:chOff x="4540192" y="5456616"/>
              <a:chExt cx="308373" cy="759884"/>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16"/>
                <a:ext cx="308371" cy="2394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10"/>
                <a:ext cx="308371" cy="2185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45</xdr:row>
          <xdr:rowOff>9525</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893"/>
              <a:ext cx="304800" cy="371457"/>
              <a:chOff x="5753695" y="8927986"/>
              <a:chExt cx="301792" cy="494763"/>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86"/>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85"/>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7"/>
              <a:ext cx="304806" cy="685803"/>
              <a:chOff x="4540192" y="6438956"/>
              <a:chExt cx="308373" cy="779245"/>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6"/>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37"/>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39" y="8239126"/>
              <a:ext cx="228579" cy="695333"/>
              <a:chOff x="5754587" y="8167918"/>
              <a:chExt cx="225512" cy="793302"/>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12" y="8167918"/>
                <a:ext cx="225487"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87" y="8722149"/>
                <a:ext cx="216097"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4993"/>
              <a:ext cx="304800" cy="714374"/>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18"/>
              <a:ext cx="228601" cy="704946"/>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73" y="8229589"/>
              <a:ext cx="200025" cy="742970"/>
              <a:chOff x="4529974" y="8163176"/>
              <a:chExt cx="208417" cy="747999"/>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74" y="8163176"/>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74" y="8642657"/>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2" y="7391395"/>
              <a:ext cx="304806" cy="714379"/>
              <a:chOff x="5801275" y="7286490"/>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5" y="7286490"/>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1" y="7750929"/>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45"/>
              <a:ext cx="304800" cy="685799"/>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10100" y="4295775"/>
              <a:ext cx="304800" cy="400051"/>
              <a:chOff x="4501773" y="3772517"/>
              <a:chExt cx="303832" cy="486934"/>
            </a:xfrm>
          </xdr:grpSpPr>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17"/>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600575" y="4848224"/>
              <a:ext cx="304800" cy="714381"/>
              <a:chOff x="4479758" y="4496242"/>
              <a:chExt cx="301792" cy="780119"/>
            </a:xfrm>
          </xdr:grpSpPr>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4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600575" y="5714994"/>
              <a:ext cx="304800" cy="698090"/>
              <a:chOff x="4549825" y="5456631"/>
              <a:chExt cx="308371" cy="762860"/>
            </a:xfrm>
          </xdr:grpSpPr>
          <xdr:sp macro=""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72175" y="9108856"/>
              <a:ext cx="304800" cy="371481"/>
              <a:chOff x="5763126" y="8931893"/>
              <a:chExt cx="301792" cy="494830"/>
            </a:xfrm>
          </xdr:grpSpPr>
          <xdr:sp macro=""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893"/>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600575" y="6581775"/>
              <a:ext cx="304800" cy="685800"/>
              <a:chOff x="4549825" y="6438941"/>
              <a:chExt cx="308371" cy="779281"/>
            </a:xfrm>
          </xdr:grpSpPr>
          <xdr:sp macro=""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75812" y="8239854"/>
              <a:ext cx="220584" cy="694600"/>
              <a:chOff x="5767566" y="8168729"/>
              <a:chExt cx="217629" cy="792441"/>
            </a:xfrm>
          </xdr:grpSpPr>
          <xdr:sp macro=""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22" y="816872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566" y="872304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72175" y="4276725"/>
              <a:ext cx="304800" cy="419100"/>
              <a:chOff x="45017" y="37725"/>
              <a:chExt cx="3039" cy="4869"/>
            </a:xfrm>
          </xdr:grpSpPr>
          <xdr:sp macro=""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72175" y="5715007"/>
              <a:ext cx="304800" cy="714376"/>
              <a:chOff x="57631" y="54838"/>
              <a:chExt cx="3018" cy="7876"/>
            </a:xfrm>
          </xdr:grpSpPr>
          <xdr:sp macro=""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8553" y="7408590"/>
              <a:ext cx="232948" cy="707093"/>
              <a:chOff x="45321" y="72871"/>
              <a:chExt cx="2304" cy="6586"/>
            </a:xfrm>
          </xdr:grpSpPr>
          <xdr:sp macro=""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9259" y="8232486"/>
              <a:ext cx="200248" cy="744701"/>
              <a:chOff x="4538997" y="8166050"/>
              <a:chExt cx="208649" cy="749761"/>
            </a:xfrm>
          </xdr:grpSpPr>
          <xdr:sp macro=""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37" y="816605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8997"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80567" y="7395552"/>
              <a:ext cx="304802" cy="710980"/>
              <a:chOff x="5809589" y="7290620"/>
              <a:chExt cx="301595" cy="707491"/>
            </a:xfrm>
          </xdr:grpSpPr>
          <xdr:sp macro=""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3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72175" y="4857744"/>
              <a:ext cx="304800" cy="685799"/>
              <a:chOff x="57686" y="45007"/>
              <a:chExt cx="3018" cy="8207"/>
            </a:xfrm>
          </xdr:grpSpPr>
          <xdr:sp macro=""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72175" y="6581774"/>
              <a:ext cx="304800" cy="685800"/>
              <a:chOff x="57631" y="54838"/>
              <a:chExt cx="3018" cy="7963"/>
            </a:xfrm>
          </xdr:grpSpPr>
          <xdr:sp macro=""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10100" y="4295774"/>
              <a:ext cx="304800" cy="400041"/>
              <a:chOff x="4501773" y="3772534"/>
              <a:chExt cx="303832" cy="486912"/>
            </a:xfrm>
          </xdr:grpSpPr>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23"/>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600575" y="4848223"/>
              <a:ext cx="304800" cy="714376"/>
              <a:chOff x="4479758" y="4496246"/>
              <a:chExt cx="301792" cy="780115"/>
            </a:xfrm>
          </xdr:grpSpPr>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600575" y="5714997"/>
              <a:ext cx="304800" cy="698088"/>
              <a:chOff x="4549825" y="5456624"/>
              <a:chExt cx="308371" cy="762855"/>
            </a:xfrm>
          </xdr:grpSpPr>
          <xdr:sp macro=""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2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0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72175" y="9108860"/>
              <a:ext cx="304800" cy="371452"/>
              <a:chOff x="5763126" y="8931921"/>
              <a:chExt cx="301792" cy="494788"/>
            </a:xfrm>
          </xdr:grpSpPr>
          <xdr:sp macro=""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92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3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600575" y="6581775"/>
              <a:ext cx="304800" cy="685800"/>
              <a:chOff x="4549825" y="6438941"/>
              <a:chExt cx="308371" cy="779281"/>
            </a:xfrm>
          </xdr:grpSpPr>
          <xdr:sp macro=""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75813" y="8239854"/>
              <a:ext cx="220584" cy="694600"/>
              <a:chOff x="5767566" y="8168729"/>
              <a:chExt cx="217628" cy="792441"/>
            </a:xfrm>
          </xdr:grpSpPr>
          <xdr:sp macro=""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21" y="816872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566" y="872304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72175" y="4276725"/>
              <a:ext cx="304800" cy="419100"/>
              <a:chOff x="45017" y="37725"/>
              <a:chExt cx="3039" cy="4869"/>
            </a:xfrm>
          </xdr:grpSpPr>
          <xdr:sp macro=""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72175" y="5715007"/>
              <a:ext cx="304800" cy="714376"/>
              <a:chOff x="57631" y="54838"/>
              <a:chExt cx="3018" cy="7876"/>
            </a:xfrm>
          </xdr:grpSpPr>
          <xdr:sp macro=""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8553" y="7408590"/>
              <a:ext cx="232948" cy="707093"/>
              <a:chOff x="45321" y="72871"/>
              <a:chExt cx="2304" cy="6586"/>
            </a:xfrm>
          </xdr:grpSpPr>
          <xdr:sp macro=""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9259" y="8232482"/>
              <a:ext cx="200248" cy="744734"/>
              <a:chOff x="4538997" y="8166009"/>
              <a:chExt cx="208649" cy="749822"/>
            </a:xfrm>
          </xdr:grpSpPr>
          <xdr:sp macro=""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37" y="8166009"/>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8997" y="864071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80567" y="7395552"/>
              <a:ext cx="304802" cy="710980"/>
              <a:chOff x="5809589" y="7290620"/>
              <a:chExt cx="301595" cy="707491"/>
            </a:xfrm>
          </xdr:grpSpPr>
          <xdr:sp macro=""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3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72175" y="4857744"/>
              <a:ext cx="304800" cy="685799"/>
              <a:chOff x="57686" y="45007"/>
              <a:chExt cx="3018" cy="8207"/>
            </a:xfrm>
          </xdr:grpSpPr>
          <xdr:sp macro=""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72175" y="6581774"/>
              <a:ext cx="304800" cy="685800"/>
              <a:chOff x="57631" y="54838"/>
              <a:chExt cx="3018" cy="7963"/>
            </a:xfrm>
          </xdr:grpSpPr>
          <xdr:sp macro=""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10100" y="4295774"/>
              <a:ext cx="304800" cy="400041"/>
              <a:chOff x="4501773" y="3772534"/>
              <a:chExt cx="303832" cy="486912"/>
            </a:xfrm>
          </xdr:grpSpPr>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23"/>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600575" y="4848223"/>
              <a:ext cx="304800" cy="714376"/>
              <a:chOff x="4479758" y="4496246"/>
              <a:chExt cx="301792" cy="780115"/>
            </a:xfrm>
          </xdr:grpSpPr>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600575" y="5714997"/>
              <a:ext cx="304800" cy="698088"/>
              <a:chOff x="4549825" y="5456624"/>
              <a:chExt cx="308371" cy="762855"/>
            </a:xfrm>
          </xdr:grpSpPr>
          <xdr:sp macro=""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2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0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72175" y="9108860"/>
              <a:ext cx="304800" cy="371452"/>
              <a:chOff x="5763126" y="8931921"/>
              <a:chExt cx="301792" cy="494788"/>
            </a:xfrm>
          </xdr:grpSpPr>
          <xdr:sp macro=""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92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3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600575" y="6581775"/>
              <a:ext cx="304800" cy="685800"/>
              <a:chOff x="4549825" y="6438941"/>
              <a:chExt cx="308371" cy="779281"/>
            </a:xfrm>
          </xdr:grpSpPr>
          <xdr:sp macro=""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75813" y="8239854"/>
              <a:ext cx="220584" cy="694600"/>
              <a:chOff x="5767566" y="8168729"/>
              <a:chExt cx="217628" cy="792441"/>
            </a:xfrm>
          </xdr:grpSpPr>
          <xdr:sp macro=""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21" y="816872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566" y="872304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72175" y="4276725"/>
              <a:ext cx="304800" cy="419100"/>
              <a:chOff x="45017" y="37725"/>
              <a:chExt cx="3039" cy="4869"/>
            </a:xfrm>
          </xdr:grpSpPr>
          <xdr:sp macro=""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72175" y="5715007"/>
              <a:ext cx="304800" cy="714376"/>
              <a:chOff x="57631" y="54838"/>
              <a:chExt cx="3018" cy="7876"/>
            </a:xfrm>
          </xdr:grpSpPr>
          <xdr:sp macro=""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8553" y="7408590"/>
              <a:ext cx="232948" cy="707093"/>
              <a:chOff x="45321" y="72871"/>
              <a:chExt cx="2304" cy="6586"/>
            </a:xfrm>
          </xdr:grpSpPr>
          <xdr:sp macro=""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9259" y="8232482"/>
              <a:ext cx="200248" cy="744734"/>
              <a:chOff x="4538997" y="8166009"/>
              <a:chExt cx="208649" cy="749822"/>
            </a:xfrm>
          </xdr:grpSpPr>
          <xdr:sp macro=""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37" y="8166009"/>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8997" y="864071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80567" y="7395552"/>
              <a:ext cx="304802" cy="710980"/>
              <a:chOff x="5809589" y="7290620"/>
              <a:chExt cx="301595" cy="707491"/>
            </a:xfrm>
          </xdr:grpSpPr>
          <xdr:sp macro=""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3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72175" y="4857744"/>
              <a:ext cx="304800" cy="685799"/>
              <a:chOff x="57686" y="45007"/>
              <a:chExt cx="3018" cy="8207"/>
            </a:xfrm>
          </xdr:grpSpPr>
          <xdr:sp macro=""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72175" y="6581774"/>
              <a:ext cx="304800" cy="685800"/>
              <a:chOff x="57631" y="54838"/>
              <a:chExt cx="3018" cy="7963"/>
            </a:xfrm>
          </xdr:grpSpPr>
          <xdr:sp macro=""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3" Type="http://schemas.openxmlformats.org/officeDocument/2006/relationships/vmlDrawing" Target="../drawings/vmlDrawing10.v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 Type="http://schemas.openxmlformats.org/officeDocument/2006/relationships/drawing" Target="../drawings/drawing10.xml"/><Relationship Id="rId16" Type="http://schemas.openxmlformats.org/officeDocument/2006/relationships/ctrlProp" Target="../ctrlProps/ctrlProp467.xml"/><Relationship Id="rId20" Type="http://schemas.openxmlformats.org/officeDocument/2006/relationships/ctrlProp" Target="../ctrlProps/ctrlProp471.xml"/><Relationship Id="rId29" Type="http://schemas.openxmlformats.org/officeDocument/2006/relationships/ctrlProp" Target="../ctrlProps/ctrlProp480.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3" Type="http://schemas.openxmlformats.org/officeDocument/2006/relationships/vmlDrawing" Target="../drawings/vmlDrawing11.v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 Type="http://schemas.openxmlformats.org/officeDocument/2006/relationships/drawing" Target="../drawings/drawing11.xml"/><Relationship Id="rId16" Type="http://schemas.openxmlformats.org/officeDocument/2006/relationships/ctrlProp" Target="../ctrlProps/ctrlProp516.xml"/><Relationship Id="rId20" Type="http://schemas.openxmlformats.org/officeDocument/2006/relationships/ctrlProp" Target="../ctrlProps/ctrlProp520.xml"/><Relationship Id="rId29" Type="http://schemas.openxmlformats.org/officeDocument/2006/relationships/ctrlProp" Target="../ctrlProps/ctrlProp529.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3" Type="http://schemas.openxmlformats.org/officeDocument/2006/relationships/vmlDrawing" Target="../drawings/vmlDrawing2.v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 Type="http://schemas.openxmlformats.org/officeDocument/2006/relationships/drawing" Target="../drawings/drawing2.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vmlDrawing" Target="../drawings/vmlDrawing3.v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drawing" Target="../drawings/drawing3.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3" Type="http://schemas.openxmlformats.org/officeDocument/2006/relationships/vmlDrawing" Target="../drawings/vmlDrawing4.v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 Type="http://schemas.openxmlformats.org/officeDocument/2006/relationships/drawing" Target="../drawings/drawing4.xml"/><Relationship Id="rId16" Type="http://schemas.openxmlformats.org/officeDocument/2006/relationships/ctrlProp" Target="../ctrlProps/ctrlProp173.xml"/><Relationship Id="rId20" Type="http://schemas.openxmlformats.org/officeDocument/2006/relationships/ctrlProp" Target="../ctrlProps/ctrlProp177.xml"/><Relationship Id="rId29" Type="http://schemas.openxmlformats.org/officeDocument/2006/relationships/ctrlProp" Target="../ctrlProps/ctrlProp186.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3" Type="http://schemas.openxmlformats.org/officeDocument/2006/relationships/vmlDrawing" Target="../drawings/vmlDrawing5.v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 Type="http://schemas.openxmlformats.org/officeDocument/2006/relationships/drawing" Target="../drawings/drawing5.xml"/><Relationship Id="rId16" Type="http://schemas.openxmlformats.org/officeDocument/2006/relationships/ctrlProp" Target="../ctrlProps/ctrlProp222.xml"/><Relationship Id="rId20" Type="http://schemas.openxmlformats.org/officeDocument/2006/relationships/ctrlProp" Target="../ctrlProps/ctrlProp226.xml"/><Relationship Id="rId29" Type="http://schemas.openxmlformats.org/officeDocument/2006/relationships/ctrlProp" Target="../ctrlProps/ctrlProp235.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3" Type="http://schemas.openxmlformats.org/officeDocument/2006/relationships/vmlDrawing" Target="../drawings/vmlDrawing6.v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 Type="http://schemas.openxmlformats.org/officeDocument/2006/relationships/drawing" Target="../drawings/drawing6.xml"/><Relationship Id="rId16" Type="http://schemas.openxmlformats.org/officeDocument/2006/relationships/ctrlProp" Target="../ctrlProps/ctrlProp271.xml"/><Relationship Id="rId20" Type="http://schemas.openxmlformats.org/officeDocument/2006/relationships/ctrlProp" Target="../ctrlProps/ctrlProp275.xml"/><Relationship Id="rId29" Type="http://schemas.openxmlformats.org/officeDocument/2006/relationships/ctrlProp" Target="../ctrlProps/ctrlProp284.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3" Type="http://schemas.openxmlformats.org/officeDocument/2006/relationships/vmlDrawing" Target="../drawings/vmlDrawing7.v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 Type="http://schemas.openxmlformats.org/officeDocument/2006/relationships/drawing" Target="../drawings/drawing7.xml"/><Relationship Id="rId16" Type="http://schemas.openxmlformats.org/officeDocument/2006/relationships/ctrlProp" Target="../ctrlProps/ctrlProp320.xml"/><Relationship Id="rId20" Type="http://schemas.openxmlformats.org/officeDocument/2006/relationships/ctrlProp" Target="../ctrlProps/ctrlProp324.xml"/><Relationship Id="rId29" Type="http://schemas.openxmlformats.org/officeDocument/2006/relationships/ctrlProp" Target="../ctrlProps/ctrlProp333.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3" Type="http://schemas.openxmlformats.org/officeDocument/2006/relationships/vmlDrawing" Target="../drawings/vmlDrawing8.v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 Type="http://schemas.openxmlformats.org/officeDocument/2006/relationships/drawing" Target="../drawings/drawing8.xml"/><Relationship Id="rId16" Type="http://schemas.openxmlformats.org/officeDocument/2006/relationships/ctrlProp" Target="../ctrlProps/ctrlProp369.xml"/><Relationship Id="rId20" Type="http://schemas.openxmlformats.org/officeDocument/2006/relationships/ctrlProp" Target="../ctrlProps/ctrlProp373.xml"/><Relationship Id="rId29" Type="http://schemas.openxmlformats.org/officeDocument/2006/relationships/ctrlProp" Target="../ctrlProps/ctrlProp382.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3" Type="http://schemas.openxmlformats.org/officeDocument/2006/relationships/vmlDrawing" Target="../drawings/vmlDrawing9.v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 Type="http://schemas.openxmlformats.org/officeDocument/2006/relationships/drawing" Target="../drawings/drawing9.xml"/><Relationship Id="rId16" Type="http://schemas.openxmlformats.org/officeDocument/2006/relationships/ctrlProp" Target="../ctrlProps/ctrlProp418.xml"/><Relationship Id="rId20" Type="http://schemas.openxmlformats.org/officeDocument/2006/relationships/ctrlProp" Target="../ctrlProps/ctrlProp422.xml"/><Relationship Id="rId29" Type="http://schemas.openxmlformats.org/officeDocument/2006/relationships/ctrlProp" Target="../ctrlProps/ctrlProp431.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50"/>
  <sheetViews>
    <sheetView tabSelected="1" view="pageBreakPreview" zoomScaleNormal="120" zoomScaleSheetLayoutView="100" zoomScalePageLayoutView="64" workbookViewId="0">
      <selection activeCell="B1" sqref="B1"/>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947" t="s">
        <v>25</v>
      </c>
      <c r="AA1" s="947"/>
      <c r="AB1" s="947"/>
      <c r="AC1" s="947"/>
      <c r="AD1" s="948"/>
      <c r="AE1" s="948"/>
      <c r="AF1" s="948"/>
      <c r="AG1" s="948"/>
      <c r="AH1" s="948"/>
      <c r="AI1" s="948"/>
      <c r="AJ1" s="948"/>
      <c r="AK1" s="948"/>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949" t="s">
        <v>2204</v>
      </c>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950" t="s">
        <v>21</v>
      </c>
      <c r="C6" s="951"/>
      <c r="D6" s="951"/>
      <c r="E6" s="951"/>
      <c r="F6" s="951"/>
      <c r="G6" s="95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3"/>
      <c r="AL6" s="164"/>
    </row>
    <row r="7" spans="1:39" s="165" customFormat="1" ht="25.5" customHeight="1">
      <c r="A7" s="164"/>
      <c r="B7" s="953" t="s">
        <v>20</v>
      </c>
      <c r="C7" s="954"/>
      <c r="D7" s="954"/>
      <c r="E7" s="954"/>
      <c r="F7" s="954"/>
      <c r="G7" s="955"/>
      <c r="H7" s="956"/>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7"/>
      <c r="AL7" s="164"/>
    </row>
    <row r="8" spans="1:39" s="165" customFormat="1" ht="12.75" customHeight="1">
      <c r="A8" s="164"/>
      <c r="B8" s="973" t="s">
        <v>2018</v>
      </c>
      <c r="C8" s="974"/>
      <c r="D8" s="974"/>
      <c r="E8" s="974"/>
      <c r="F8" s="974"/>
      <c r="G8" s="975"/>
      <c r="H8" s="166" t="s">
        <v>2182</v>
      </c>
      <c r="I8" s="540"/>
      <c r="J8" s="540"/>
      <c r="K8" s="167" t="s">
        <v>2184</v>
      </c>
      <c r="L8" s="540"/>
      <c r="M8" s="541"/>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960"/>
      <c r="C9" s="961"/>
      <c r="D9" s="961"/>
      <c r="E9" s="961"/>
      <c r="F9" s="961"/>
      <c r="G9" s="962"/>
      <c r="H9" s="976"/>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64"/>
    </row>
    <row r="10" spans="1:39" s="165" customFormat="1" ht="16.5" customHeight="1">
      <c r="A10" s="164"/>
      <c r="B10" s="960"/>
      <c r="C10" s="961"/>
      <c r="D10" s="961"/>
      <c r="E10" s="961"/>
      <c r="F10" s="961"/>
      <c r="G10" s="962"/>
      <c r="H10" s="979"/>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64"/>
    </row>
    <row r="11" spans="1:39" s="165" customFormat="1" ht="13.5" customHeight="1">
      <c r="A11" s="164"/>
      <c r="B11" s="980" t="s">
        <v>21</v>
      </c>
      <c r="C11" s="981"/>
      <c r="D11" s="981"/>
      <c r="E11" s="981"/>
      <c r="F11" s="981"/>
      <c r="G11" s="98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3"/>
      <c r="AL11" s="164"/>
    </row>
    <row r="12" spans="1:39" s="165" customFormat="1" ht="22.5" customHeight="1">
      <c r="A12" s="164"/>
      <c r="B12" s="960" t="s">
        <v>2019</v>
      </c>
      <c r="C12" s="961"/>
      <c r="D12" s="961"/>
      <c r="E12" s="961"/>
      <c r="F12" s="961"/>
      <c r="G12" s="962"/>
      <c r="H12" s="963"/>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64"/>
    </row>
    <row r="13" spans="1:39" s="165" customFormat="1" ht="18.75" customHeight="1">
      <c r="A13" s="164"/>
      <c r="B13" s="965" t="s">
        <v>2020</v>
      </c>
      <c r="C13" s="965"/>
      <c r="D13" s="965"/>
      <c r="E13" s="965"/>
      <c r="F13" s="965"/>
      <c r="G13" s="965"/>
      <c r="H13" s="966" t="s">
        <v>24</v>
      </c>
      <c r="I13" s="965"/>
      <c r="J13" s="965"/>
      <c r="K13" s="965"/>
      <c r="L13" s="967"/>
      <c r="M13" s="968"/>
      <c r="N13" s="968"/>
      <c r="O13" s="968"/>
      <c r="P13" s="968"/>
      <c r="Q13" s="968"/>
      <c r="R13" s="968"/>
      <c r="S13" s="968"/>
      <c r="T13" s="968"/>
      <c r="U13" s="969"/>
      <c r="V13" s="970" t="s">
        <v>2183</v>
      </c>
      <c r="W13" s="971"/>
      <c r="X13" s="971"/>
      <c r="Y13" s="966"/>
      <c r="Z13" s="972"/>
      <c r="AA13" s="968"/>
      <c r="AB13" s="968"/>
      <c r="AC13" s="968"/>
      <c r="AD13" s="968"/>
      <c r="AE13" s="968"/>
      <c r="AF13" s="968"/>
      <c r="AG13" s="968"/>
      <c r="AH13" s="968"/>
      <c r="AI13" s="968"/>
      <c r="AJ13" s="968"/>
      <c r="AK13" s="969"/>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60" t="s">
        <v>30</v>
      </c>
      <c r="C17" s="561"/>
      <c r="D17" s="561"/>
      <c r="E17" s="561"/>
      <c r="F17" s="561"/>
      <c r="G17" s="561"/>
      <c r="H17" s="561"/>
      <c r="I17" s="561"/>
      <c r="J17" s="561"/>
      <c r="K17" s="561"/>
      <c r="L17" s="561"/>
      <c r="M17" s="561"/>
      <c r="N17" s="561"/>
      <c r="O17" s="561"/>
      <c r="P17" s="561"/>
      <c r="Q17" s="561"/>
      <c r="R17" s="561"/>
      <c r="S17" s="561"/>
      <c r="T17" s="561"/>
      <c r="U17" s="561"/>
      <c r="V17" s="561"/>
      <c r="W17" s="562"/>
      <c r="X17" s="72"/>
      <c r="Y17" s="72"/>
      <c r="Z17" s="72"/>
      <c r="AA17" s="72"/>
      <c r="AB17" s="72"/>
      <c r="AC17" s="72"/>
      <c r="AD17" s="72"/>
      <c r="AE17" s="72"/>
      <c r="AF17" s="72"/>
      <c r="AG17" s="72"/>
      <c r="AH17" s="72"/>
      <c r="AI17" s="72"/>
      <c r="AJ17" s="72"/>
      <c r="AK17" s="72"/>
      <c r="AL17" s="155"/>
    </row>
    <row r="18" spans="1:55" ht="26.25" customHeight="1">
      <c r="A18" s="155"/>
      <c r="B18" s="175" t="s">
        <v>32</v>
      </c>
      <c r="C18" s="548" t="s">
        <v>33</v>
      </c>
      <c r="D18" s="548"/>
      <c r="E18" s="548"/>
      <c r="F18" s="548"/>
      <c r="G18" s="548"/>
      <c r="H18" s="548"/>
      <c r="I18" s="548"/>
      <c r="J18" s="548"/>
      <c r="K18" s="548"/>
      <c r="L18" s="548"/>
      <c r="M18" s="548"/>
      <c r="N18" s="548"/>
      <c r="O18" s="548"/>
      <c r="P18" s="563"/>
      <c r="Q18" s="549">
        <f>SUM('別紙様式6-2 事業所個票１:事業所個票10'!V51,'別紙様式6-2 事業所個票１:事業所個票10'!AC51)</f>
        <v>0</v>
      </c>
      <c r="R18" s="550"/>
      <c r="S18" s="550"/>
      <c r="T18" s="550"/>
      <c r="U18" s="550"/>
      <c r="V18" s="551"/>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47" t="s">
        <v>35</v>
      </c>
      <c r="E19" s="547"/>
      <c r="F19" s="547"/>
      <c r="G19" s="547"/>
      <c r="H19" s="547"/>
      <c r="I19" s="547"/>
      <c r="J19" s="547"/>
      <c r="K19" s="547"/>
      <c r="L19" s="547"/>
      <c r="M19" s="547"/>
      <c r="N19" s="547"/>
      <c r="O19" s="547"/>
      <c r="P19" s="564"/>
      <c r="Q19" s="549">
        <f>SUM('別紙様式6-2 事業所個票１:事業所個票10'!BI51)</f>
        <v>0</v>
      </c>
      <c r="R19" s="550"/>
      <c r="S19" s="550"/>
      <c r="T19" s="550"/>
      <c r="U19" s="550"/>
      <c r="V19" s="55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47" t="s">
        <v>37</v>
      </c>
      <c r="F20" s="547"/>
      <c r="G20" s="547"/>
      <c r="H20" s="547"/>
      <c r="I20" s="547"/>
      <c r="J20" s="547"/>
      <c r="K20" s="547"/>
      <c r="L20" s="547"/>
      <c r="M20" s="547"/>
      <c r="N20" s="547"/>
      <c r="O20" s="547"/>
      <c r="P20" s="565"/>
      <c r="Q20" s="557"/>
      <c r="R20" s="558"/>
      <c r="S20" s="558"/>
      <c r="T20" s="558"/>
      <c r="U20" s="558"/>
      <c r="V20" s="559"/>
      <c r="W20" s="182" t="s">
        <v>31</v>
      </c>
      <c r="X20" s="72" t="s">
        <v>38</v>
      </c>
      <c r="Y20" s="183" t="str">
        <f>IF(Q20&gt;Q19,"×","")</f>
        <v/>
      </c>
      <c r="Z20" s="155"/>
      <c r="AA20" s="155"/>
      <c r="AB20" s="155"/>
      <c r="AC20" s="155"/>
      <c r="AD20" s="155"/>
      <c r="AE20" s="155"/>
      <c r="AF20" s="155"/>
      <c r="AG20" s="155"/>
      <c r="AH20" s="155"/>
      <c r="AI20" s="155"/>
      <c r="AJ20" s="155"/>
      <c r="AK20" s="155"/>
      <c r="AL20" s="155"/>
      <c r="AM20" s="544" t="s">
        <v>2073</v>
      </c>
      <c r="AN20" s="545"/>
      <c r="AO20" s="545"/>
      <c r="AP20" s="545"/>
      <c r="AQ20" s="545"/>
      <c r="AR20" s="545"/>
      <c r="AS20" s="545"/>
      <c r="AT20" s="545"/>
      <c r="AU20" s="545"/>
      <c r="AV20" s="545"/>
      <c r="AW20" s="545"/>
      <c r="AX20" s="545"/>
      <c r="AY20" s="545"/>
      <c r="AZ20" s="545"/>
      <c r="BA20" s="545"/>
      <c r="BB20" s="545"/>
      <c r="BC20" s="546"/>
    </row>
    <row r="21" spans="1:55" ht="28.5" customHeight="1" thickBot="1">
      <c r="A21" s="155"/>
      <c r="B21" s="184" t="s">
        <v>39</v>
      </c>
      <c r="C21" s="547" t="s">
        <v>2074</v>
      </c>
      <c r="D21" s="548"/>
      <c r="E21" s="548"/>
      <c r="F21" s="548"/>
      <c r="G21" s="548"/>
      <c r="H21" s="548"/>
      <c r="I21" s="548"/>
      <c r="J21" s="548"/>
      <c r="K21" s="548"/>
      <c r="L21" s="548"/>
      <c r="M21" s="548"/>
      <c r="N21" s="548"/>
      <c r="O21" s="548"/>
      <c r="P21" s="548"/>
      <c r="Q21" s="549">
        <f>Q18-Q20</f>
        <v>0</v>
      </c>
      <c r="R21" s="550"/>
      <c r="S21" s="550"/>
      <c r="T21" s="550"/>
      <c r="U21" s="550"/>
      <c r="V21" s="551"/>
      <c r="W21" s="185" t="s">
        <v>31</v>
      </c>
      <c r="X21" s="72" t="s">
        <v>38</v>
      </c>
      <c r="Y21" s="552" t="str">
        <f>IFERROR(IF(Q22&gt;=Q21,"○","×"),"")</f>
        <v>○</v>
      </c>
      <c r="Z21" s="155"/>
      <c r="AA21" s="155"/>
      <c r="AB21" s="155"/>
      <c r="AC21" s="155"/>
      <c r="AD21" s="155"/>
      <c r="AE21" s="155"/>
      <c r="AF21" s="155"/>
      <c r="AG21" s="155"/>
      <c r="AH21" s="155"/>
      <c r="AI21" s="155"/>
      <c r="AJ21" s="155"/>
      <c r="AK21" s="155"/>
      <c r="AL21" s="155"/>
      <c r="AM21" s="554" t="s">
        <v>2146</v>
      </c>
      <c r="AN21" s="555"/>
      <c r="AO21" s="555"/>
      <c r="AP21" s="555"/>
      <c r="AQ21" s="555"/>
      <c r="AR21" s="555"/>
      <c r="AS21" s="555"/>
      <c r="AT21" s="555"/>
      <c r="AU21" s="555"/>
      <c r="AV21" s="555"/>
      <c r="AW21" s="555"/>
      <c r="AX21" s="555"/>
      <c r="AY21" s="555"/>
      <c r="AZ21" s="555"/>
      <c r="BA21" s="555"/>
      <c r="BB21" s="555"/>
      <c r="BC21" s="556"/>
    </row>
    <row r="22" spans="1:55" ht="30" customHeight="1" thickBot="1">
      <c r="A22" s="155"/>
      <c r="B22" s="184" t="s">
        <v>40</v>
      </c>
      <c r="C22" s="547" t="s">
        <v>41</v>
      </c>
      <c r="D22" s="547"/>
      <c r="E22" s="547"/>
      <c r="F22" s="547"/>
      <c r="G22" s="547"/>
      <c r="H22" s="547"/>
      <c r="I22" s="547"/>
      <c r="J22" s="547"/>
      <c r="K22" s="547"/>
      <c r="L22" s="547"/>
      <c r="M22" s="547"/>
      <c r="N22" s="547"/>
      <c r="O22" s="547"/>
      <c r="P22" s="547"/>
      <c r="Q22" s="557"/>
      <c r="R22" s="558"/>
      <c r="S22" s="558"/>
      <c r="T22" s="558"/>
      <c r="U22" s="558"/>
      <c r="V22" s="559"/>
      <c r="W22" s="186" t="s">
        <v>31</v>
      </c>
      <c r="X22" s="72" t="s">
        <v>38</v>
      </c>
      <c r="Y22" s="553"/>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60" t="s">
        <v>42</v>
      </c>
      <c r="C24" s="561"/>
      <c r="D24" s="561"/>
      <c r="E24" s="561"/>
      <c r="F24" s="561"/>
      <c r="G24" s="561"/>
      <c r="H24" s="561"/>
      <c r="I24" s="561"/>
      <c r="J24" s="561"/>
      <c r="K24" s="561"/>
      <c r="L24" s="561"/>
      <c r="M24" s="561"/>
      <c r="N24" s="561"/>
      <c r="O24" s="561"/>
      <c r="P24" s="561"/>
      <c r="Q24" s="983"/>
      <c r="R24" s="983"/>
      <c r="S24" s="983"/>
      <c r="T24" s="983"/>
      <c r="U24" s="983"/>
      <c r="V24" s="983"/>
      <c r="W24" s="562"/>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47" t="s">
        <v>2075</v>
      </c>
      <c r="D25" s="547"/>
      <c r="E25" s="547"/>
      <c r="F25" s="547"/>
      <c r="G25" s="547"/>
      <c r="H25" s="547"/>
      <c r="I25" s="547"/>
      <c r="J25" s="547"/>
      <c r="K25" s="547"/>
      <c r="L25" s="547"/>
      <c r="M25" s="547"/>
      <c r="N25" s="547"/>
      <c r="O25" s="547"/>
      <c r="P25" s="564"/>
      <c r="Q25" s="944">
        <f>Q19-Q20</f>
        <v>0</v>
      </c>
      <c r="R25" s="945"/>
      <c r="S25" s="945"/>
      <c r="T25" s="945"/>
      <c r="U25" s="945"/>
      <c r="V25" s="945"/>
      <c r="W25" s="176" t="s">
        <v>31</v>
      </c>
      <c r="X25" s="72" t="s">
        <v>38</v>
      </c>
      <c r="Y25" s="709" t="str">
        <f>IFERROR(IF(Q25&lt;=0,"",IF(Q26&gt;=Q25,"○","△")),"")</f>
        <v/>
      </c>
      <c r="Z25" s="72" t="s">
        <v>38</v>
      </c>
      <c r="AA25" s="552" t="str">
        <f>IFERROR(IF(Y25="△",IF(Q28&gt;=Q25,"○","△"),""),"")</f>
        <v/>
      </c>
      <c r="AB25" s="155"/>
      <c r="AC25" s="155"/>
      <c r="AD25" s="155"/>
      <c r="AE25" s="155"/>
      <c r="AF25" s="155"/>
      <c r="AG25" s="155"/>
      <c r="AH25" s="155"/>
      <c r="AI25" s="155"/>
      <c r="AJ25" s="155"/>
      <c r="AK25" s="155"/>
      <c r="AL25" s="155"/>
    </row>
    <row r="26" spans="1:55" ht="37.5" customHeight="1" thickBot="1">
      <c r="A26" s="155"/>
      <c r="B26" s="184" t="s">
        <v>44</v>
      </c>
      <c r="C26" s="547" t="s">
        <v>2147</v>
      </c>
      <c r="D26" s="547"/>
      <c r="E26" s="547"/>
      <c r="F26" s="547"/>
      <c r="G26" s="547"/>
      <c r="H26" s="547"/>
      <c r="I26" s="547"/>
      <c r="J26" s="547"/>
      <c r="K26" s="547"/>
      <c r="L26" s="547"/>
      <c r="M26" s="547"/>
      <c r="N26" s="547"/>
      <c r="O26" s="547"/>
      <c r="P26" s="564"/>
      <c r="Q26" s="557"/>
      <c r="R26" s="558"/>
      <c r="S26" s="558"/>
      <c r="T26" s="558"/>
      <c r="U26" s="558"/>
      <c r="V26" s="559"/>
      <c r="W26" s="176" t="s">
        <v>31</v>
      </c>
      <c r="X26" s="72" t="s">
        <v>38</v>
      </c>
      <c r="Y26" s="710"/>
      <c r="Z26" s="72"/>
      <c r="AA26" s="946"/>
      <c r="AB26" s="155"/>
      <c r="AC26" s="155"/>
      <c r="AD26" s="155"/>
      <c r="AE26" s="155"/>
      <c r="AF26" s="155"/>
      <c r="AG26" s="155"/>
      <c r="AH26" s="155"/>
      <c r="AI26" s="155"/>
      <c r="AJ26" s="155"/>
      <c r="AK26" s="155"/>
      <c r="AL26" s="155"/>
    </row>
    <row r="27" spans="1:55" ht="26.25" customHeight="1" thickBot="1">
      <c r="A27" s="155"/>
      <c r="B27" s="184" t="s">
        <v>45</v>
      </c>
      <c r="C27" s="547" t="s">
        <v>2076</v>
      </c>
      <c r="D27" s="547"/>
      <c r="E27" s="547"/>
      <c r="F27" s="547"/>
      <c r="G27" s="547"/>
      <c r="H27" s="547"/>
      <c r="I27" s="547"/>
      <c r="J27" s="547"/>
      <c r="K27" s="547"/>
      <c r="L27" s="547"/>
      <c r="M27" s="547"/>
      <c r="N27" s="547"/>
      <c r="O27" s="547"/>
      <c r="P27" s="564"/>
      <c r="Q27" s="557"/>
      <c r="R27" s="558"/>
      <c r="S27" s="558"/>
      <c r="T27" s="558"/>
      <c r="U27" s="558"/>
      <c r="V27" s="559"/>
      <c r="W27" s="176" t="s">
        <v>31</v>
      </c>
      <c r="X27" s="72"/>
      <c r="Y27" s="72"/>
      <c r="Z27" s="72"/>
      <c r="AA27" s="946"/>
      <c r="AB27" s="155"/>
      <c r="AC27" s="155"/>
      <c r="AD27" s="155"/>
      <c r="AE27" s="155"/>
      <c r="AF27" s="155"/>
      <c r="AG27" s="155"/>
      <c r="AH27" s="155"/>
      <c r="AI27" s="155"/>
      <c r="AJ27" s="155"/>
      <c r="AK27" s="155"/>
      <c r="AL27" s="155"/>
      <c r="AM27" s="634" t="s">
        <v>2148</v>
      </c>
      <c r="AN27" s="635"/>
      <c r="AO27" s="635"/>
      <c r="AP27" s="635"/>
      <c r="AQ27" s="635"/>
      <c r="AR27" s="635"/>
      <c r="AS27" s="635"/>
      <c r="AT27" s="635"/>
      <c r="AU27" s="635"/>
      <c r="AV27" s="635"/>
      <c r="AW27" s="635"/>
      <c r="AX27" s="635"/>
      <c r="AY27" s="635"/>
      <c r="AZ27" s="635"/>
      <c r="BA27" s="635"/>
      <c r="BB27" s="635"/>
      <c r="BC27" s="636"/>
    </row>
    <row r="28" spans="1:55" ht="16.5" customHeight="1" thickBot="1">
      <c r="A28" s="155"/>
      <c r="B28" s="184" t="s">
        <v>46</v>
      </c>
      <c r="C28" s="547" t="s">
        <v>2077</v>
      </c>
      <c r="D28" s="547"/>
      <c r="E28" s="547"/>
      <c r="F28" s="547"/>
      <c r="G28" s="547"/>
      <c r="H28" s="547"/>
      <c r="I28" s="547"/>
      <c r="J28" s="547"/>
      <c r="K28" s="547"/>
      <c r="L28" s="547"/>
      <c r="M28" s="547"/>
      <c r="N28" s="547"/>
      <c r="O28" s="547"/>
      <c r="P28" s="564"/>
      <c r="Q28" s="940">
        <f>Q26+Q27</f>
        <v>0</v>
      </c>
      <c r="R28" s="941"/>
      <c r="S28" s="941"/>
      <c r="T28" s="941"/>
      <c r="U28" s="941"/>
      <c r="V28" s="942"/>
      <c r="W28" s="176" t="s">
        <v>31</v>
      </c>
      <c r="X28" s="155"/>
      <c r="Y28" s="155"/>
      <c r="Z28" s="155" t="s">
        <v>38</v>
      </c>
      <c r="AA28" s="553"/>
      <c r="AB28" s="155"/>
      <c r="AC28" s="155"/>
      <c r="AD28" s="155"/>
      <c r="AE28" s="155"/>
      <c r="AF28" s="155"/>
      <c r="AG28" s="155"/>
      <c r="AH28" s="155"/>
      <c r="AI28" s="155"/>
      <c r="AJ28" s="155"/>
      <c r="AK28" s="155"/>
      <c r="AL28" s="155"/>
      <c r="AM28" s="637"/>
      <c r="AN28" s="638"/>
      <c r="AO28" s="638"/>
      <c r="AP28" s="638"/>
      <c r="AQ28" s="638"/>
      <c r="AR28" s="638"/>
      <c r="AS28" s="638"/>
      <c r="AT28" s="638"/>
      <c r="AU28" s="638"/>
      <c r="AV28" s="638"/>
      <c r="AW28" s="638"/>
      <c r="AX28" s="638"/>
      <c r="AY28" s="638"/>
      <c r="AZ28" s="638"/>
      <c r="BA28" s="638"/>
      <c r="BB28" s="638"/>
      <c r="BC28" s="639"/>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943" t="s">
        <v>2194</v>
      </c>
      <c r="D31" s="943"/>
      <c r="E31" s="943"/>
      <c r="F31" s="943"/>
      <c r="G31" s="943"/>
      <c r="H31" s="943"/>
      <c r="I31" s="943"/>
      <c r="J31" s="943"/>
      <c r="K31" s="943"/>
      <c r="L31" s="943"/>
      <c r="M31" s="943"/>
      <c r="N31" s="943"/>
      <c r="O31" s="943"/>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155"/>
    </row>
    <row r="32" spans="1:55" ht="48" customHeight="1">
      <c r="A32" s="155"/>
      <c r="B32" s="191" t="s">
        <v>27</v>
      </c>
      <c r="C32" s="943" t="s">
        <v>2205</v>
      </c>
      <c r="D32" s="943"/>
      <c r="E32" s="943"/>
      <c r="F32" s="943"/>
      <c r="G32" s="943"/>
      <c r="H32" s="943"/>
      <c r="I32" s="943"/>
      <c r="J32" s="943"/>
      <c r="K32" s="943"/>
      <c r="L32" s="943"/>
      <c r="M32" s="943"/>
      <c r="N32" s="943"/>
      <c r="O32" s="943"/>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155"/>
    </row>
    <row r="33" spans="1:55" ht="24.75" customHeight="1">
      <c r="A33" s="155"/>
      <c r="B33" s="191" t="s">
        <v>27</v>
      </c>
      <c r="C33" s="943" t="s">
        <v>2206</v>
      </c>
      <c r="D33" s="943"/>
      <c r="E33" s="943"/>
      <c r="F33" s="943"/>
      <c r="G33" s="943"/>
      <c r="H33" s="943"/>
      <c r="I33" s="943"/>
      <c r="J33" s="943"/>
      <c r="K33" s="943"/>
      <c r="L33" s="943"/>
      <c r="M33" s="943"/>
      <c r="N33" s="943"/>
      <c r="O33" s="943"/>
      <c r="P33" s="943"/>
      <c r="Q33" s="943"/>
      <c r="R33" s="943"/>
      <c r="S33" s="943"/>
      <c r="T33" s="943"/>
      <c r="U33" s="943"/>
      <c r="V33" s="943"/>
      <c r="W33" s="943"/>
      <c r="X33" s="943"/>
      <c r="Y33" s="943"/>
      <c r="Z33" s="943"/>
      <c r="AA33" s="943"/>
      <c r="AB33" s="943"/>
      <c r="AC33" s="943"/>
      <c r="AD33" s="943"/>
      <c r="AE33" s="943"/>
      <c r="AF33" s="943"/>
      <c r="AG33" s="943"/>
      <c r="AH33" s="943"/>
      <c r="AI33" s="943"/>
      <c r="AJ33" s="943"/>
      <c r="AK33" s="943"/>
      <c r="AL33" s="155"/>
    </row>
    <row r="34" spans="1:55" ht="35.25" customHeight="1">
      <c r="A34" s="155"/>
      <c r="B34" s="191" t="s">
        <v>27</v>
      </c>
      <c r="C34" s="943" t="s">
        <v>2207</v>
      </c>
      <c r="D34" s="943"/>
      <c r="E34" s="943"/>
      <c r="F34" s="943"/>
      <c r="G34" s="943"/>
      <c r="H34" s="943"/>
      <c r="I34" s="943"/>
      <c r="J34" s="943"/>
      <c r="K34" s="943"/>
      <c r="L34" s="943"/>
      <c r="M34" s="943"/>
      <c r="N34" s="943"/>
      <c r="O34" s="943"/>
      <c r="P34" s="943"/>
      <c r="Q34" s="943"/>
      <c r="R34" s="943"/>
      <c r="S34" s="943"/>
      <c r="T34" s="943"/>
      <c r="U34" s="943"/>
      <c r="V34" s="943"/>
      <c r="W34" s="943"/>
      <c r="X34" s="943"/>
      <c r="Y34" s="943"/>
      <c r="Z34" s="943"/>
      <c r="AA34" s="943"/>
      <c r="AB34" s="943"/>
      <c r="AC34" s="943"/>
      <c r="AD34" s="943"/>
      <c r="AE34" s="943"/>
      <c r="AF34" s="943"/>
      <c r="AG34" s="943"/>
      <c r="AH34" s="943"/>
      <c r="AI34" s="943"/>
      <c r="AJ34" s="943"/>
      <c r="AK34" s="943"/>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937" t="b">
        <v>1</v>
      </c>
      <c r="C37" s="938"/>
      <c r="D37" s="837" t="s">
        <v>47</v>
      </c>
      <c r="E37" s="939"/>
      <c r="F37" s="939"/>
      <c r="G37" s="939"/>
      <c r="H37" s="939"/>
      <c r="I37" s="939"/>
      <c r="J37" s="939"/>
      <c r="K37" s="939"/>
      <c r="L37" s="939"/>
      <c r="M37" s="939"/>
      <c r="N37" s="939"/>
      <c r="O37" s="939"/>
      <c r="P37" s="939"/>
      <c r="Q37" s="939"/>
      <c r="R37" s="939"/>
      <c r="S37" s="939"/>
      <c r="T37" s="939"/>
      <c r="U37" s="939"/>
      <c r="V37" s="939"/>
      <c r="W37" s="939"/>
      <c r="X37" s="939"/>
      <c r="Y37" s="939"/>
      <c r="Z37" s="939"/>
      <c r="AA37" s="72" t="s">
        <v>38</v>
      </c>
      <c r="AB37" s="183" t="str">
        <f>IFERROR(IF(AM36=TRUE,"○","×"),"")</f>
        <v>×</v>
      </c>
      <c r="AC37" s="72"/>
      <c r="AD37" s="72"/>
      <c r="AE37" s="72"/>
      <c r="AF37" s="72"/>
      <c r="AG37" s="72"/>
      <c r="AH37" s="72"/>
      <c r="AI37" s="72"/>
      <c r="AJ37" s="72"/>
      <c r="AK37" s="72"/>
      <c r="AL37" s="155"/>
      <c r="AM37" s="554" t="s">
        <v>48</v>
      </c>
      <c r="AN37" s="555"/>
      <c r="AO37" s="555"/>
      <c r="AP37" s="555"/>
      <c r="AQ37" s="555"/>
      <c r="AR37" s="555"/>
      <c r="AS37" s="555"/>
      <c r="AT37" s="555"/>
      <c r="AU37" s="555"/>
      <c r="AV37" s="555"/>
      <c r="AW37" s="555"/>
      <c r="AX37" s="555"/>
      <c r="AY37" s="555"/>
      <c r="AZ37" s="555"/>
      <c r="BA37" s="555"/>
      <c r="BB37" s="555"/>
      <c r="BC37" s="55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838" t="s">
        <v>2078</v>
      </c>
      <c r="D40" s="838"/>
      <c r="E40" s="838"/>
      <c r="F40" s="838"/>
      <c r="G40" s="838"/>
      <c r="H40" s="838"/>
      <c r="I40" s="838"/>
      <c r="J40" s="838"/>
      <c r="K40" s="838"/>
      <c r="L40" s="838"/>
      <c r="M40" s="838"/>
      <c r="N40" s="838"/>
      <c r="O40" s="838"/>
      <c r="P40" s="838"/>
      <c r="Q40" s="838"/>
      <c r="R40" s="838"/>
      <c r="S40" s="838"/>
      <c r="T40" s="838"/>
      <c r="U40" s="838"/>
      <c r="V40" s="838"/>
      <c r="W40" s="838"/>
      <c r="X40" s="838"/>
      <c r="Y40" s="838"/>
      <c r="Z40" s="838"/>
      <c r="AA40" s="838"/>
      <c r="AB40" s="838"/>
      <c r="AC40" s="838"/>
      <c r="AD40" s="838"/>
      <c r="AE40" s="838"/>
      <c r="AF40" s="838"/>
      <c r="AG40" s="838"/>
      <c r="AH40" s="838"/>
      <c r="AI40" s="838"/>
      <c r="AJ40" s="838"/>
      <c r="AK40" s="838"/>
      <c r="AL40" s="155"/>
    </row>
    <row r="41" spans="1:55" ht="24.75" customHeight="1" thickBot="1">
      <c r="A41" s="155"/>
      <c r="B41" s="191" t="s">
        <v>27</v>
      </c>
      <c r="C41" s="838" t="s">
        <v>49</v>
      </c>
      <c r="D41" s="838"/>
      <c r="E41" s="838"/>
      <c r="F41" s="838"/>
      <c r="G41" s="838"/>
      <c r="H41" s="838"/>
      <c r="I41" s="838"/>
      <c r="J41" s="838"/>
      <c r="K41" s="838"/>
      <c r="L41" s="838"/>
      <c r="M41" s="838"/>
      <c r="N41" s="838"/>
      <c r="O41" s="838"/>
      <c r="P41" s="838"/>
      <c r="Q41" s="838"/>
      <c r="R41" s="838"/>
      <c r="S41" s="838"/>
      <c r="T41" s="838"/>
      <c r="U41" s="838"/>
      <c r="V41" s="838"/>
      <c r="W41" s="838"/>
      <c r="X41" s="838"/>
      <c r="Y41" s="838"/>
      <c r="Z41" s="838"/>
      <c r="AA41" s="838"/>
      <c r="AB41" s="838"/>
      <c r="AC41" s="838"/>
      <c r="AD41" s="838"/>
      <c r="AE41" s="838"/>
      <c r="AF41" s="838"/>
      <c r="AG41" s="838"/>
      <c r="AH41" s="838"/>
      <c r="AI41" s="838"/>
      <c r="AJ41" s="838"/>
      <c r="AK41" s="838"/>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48" t="s">
        <v>2149</v>
      </c>
      <c r="AN42" s="555"/>
      <c r="AO42" s="555"/>
      <c r="AP42" s="555"/>
      <c r="AQ42" s="555"/>
      <c r="AR42" s="555"/>
      <c r="AS42" s="555"/>
      <c r="AT42" s="555"/>
      <c r="AU42" s="555"/>
      <c r="AV42" s="555"/>
      <c r="AW42" s="555"/>
      <c r="AX42" s="555"/>
      <c r="AY42" s="555"/>
      <c r="AZ42" s="555"/>
      <c r="BA42" s="555"/>
      <c r="BB42" s="555"/>
      <c r="BC42" s="556"/>
    </row>
    <row r="43" spans="1:55" ht="21.75" customHeight="1" thickBot="1">
      <c r="A43" s="155"/>
      <c r="B43" s="927" t="s">
        <v>51</v>
      </c>
      <c r="C43" s="928"/>
      <c r="D43" s="928"/>
      <c r="E43" s="928"/>
      <c r="F43" s="928"/>
      <c r="G43" s="928"/>
      <c r="H43" s="928"/>
      <c r="I43" s="928"/>
      <c r="J43" s="928"/>
      <c r="K43" s="928"/>
      <c r="L43" s="928"/>
      <c r="M43" s="928"/>
      <c r="N43" s="929"/>
      <c r="O43" s="930" t="s">
        <v>52</v>
      </c>
      <c r="P43" s="931"/>
      <c r="Q43" s="932"/>
      <c r="R43" s="932"/>
      <c r="S43" s="196" t="s">
        <v>53</v>
      </c>
      <c r="T43" s="933"/>
      <c r="U43" s="934"/>
      <c r="V43" s="197" t="s">
        <v>54</v>
      </c>
      <c r="W43" s="935" t="s">
        <v>55</v>
      </c>
      <c r="X43" s="935"/>
      <c r="Y43" s="935" t="s">
        <v>52</v>
      </c>
      <c r="Z43" s="936"/>
      <c r="AA43" s="933"/>
      <c r="AB43" s="934"/>
      <c r="AC43" s="198" t="s">
        <v>53</v>
      </c>
      <c r="AD43" s="933"/>
      <c r="AE43" s="934"/>
      <c r="AF43" s="197" t="s">
        <v>54</v>
      </c>
      <c r="AG43" s="197" t="s">
        <v>56</v>
      </c>
      <c r="AH43" s="197" t="str">
        <f>IF(Q43&gt;=1,(AA43*12+AD43)-(Q43*12+T43)+1,"")</f>
        <v/>
      </c>
      <c r="AI43" s="935" t="s">
        <v>57</v>
      </c>
      <c r="AJ43" s="935"/>
      <c r="AK43" s="199" t="s">
        <v>58</v>
      </c>
      <c r="AL43" s="155"/>
      <c r="AM43" s="188"/>
      <c r="BB43" s="193"/>
    </row>
    <row r="44" spans="1:55" s="165" customFormat="1" ht="25.5" customHeight="1" thickBot="1">
      <c r="A44" s="164"/>
      <c r="B44" s="917" t="s">
        <v>59</v>
      </c>
      <c r="C44" s="918"/>
      <c r="D44" s="918"/>
      <c r="E44" s="918"/>
      <c r="F44" s="200" t="b">
        <v>1</v>
      </c>
      <c r="G44" s="919" t="s">
        <v>60</v>
      </c>
      <c r="H44" s="920"/>
      <c r="I44" s="921"/>
      <c r="J44" s="201" t="b">
        <v>0</v>
      </c>
      <c r="K44" s="919" t="s">
        <v>61</v>
      </c>
      <c r="L44" s="920"/>
      <c r="M44" s="920"/>
      <c r="N44" s="920"/>
      <c r="O44" s="700"/>
      <c r="P44" s="202" t="b">
        <v>0</v>
      </c>
      <c r="Q44" s="922" t="s">
        <v>62</v>
      </c>
      <c r="R44" s="923"/>
      <c r="S44" s="923"/>
      <c r="T44" s="923"/>
      <c r="U44" s="923"/>
      <c r="V44" s="924"/>
      <c r="W44" s="202"/>
      <c r="X44" s="922" t="s">
        <v>63</v>
      </c>
      <c r="Y44" s="923"/>
      <c r="Z44" s="924"/>
      <c r="AA44" s="202" t="b">
        <v>1</v>
      </c>
      <c r="AB44" s="925" t="s">
        <v>64</v>
      </c>
      <c r="AC44" s="926"/>
      <c r="AD44" s="203" t="s">
        <v>6</v>
      </c>
      <c r="AE44" s="900"/>
      <c r="AF44" s="900"/>
      <c r="AG44" s="900"/>
      <c r="AH44" s="900"/>
      <c r="AI44" s="900"/>
      <c r="AJ44" s="757" t="s">
        <v>65</v>
      </c>
      <c r="AK44" s="901"/>
      <c r="AL44" s="164"/>
      <c r="AM44" s="648" t="s">
        <v>2009</v>
      </c>
      <c r="AN44" s="555"/>
      <c r="AO44" s="555"/>
      <c r="AP44" s="555"/>
      <c r="AQ44" s="555"/>
      <c r="AR44" s="555"/>
      <c r="AS44" s="555"/>
      <c r="AT44" s="555"/>
      <c r="AU44" s="555"/>
      <c r="AV44" s="555"/>
      <c r="AW44" s="555"/>
      <c r="AX44" s="555"/>
      <c r="AY44" s="555"/>
      <c r="AZ44" s="555"/>
      <c r="BA44" s="555"/>
      <c r="BB44" s="555"/>
      <c r="BC44" s="556"/>
    </row>
    <row r="45" spans="1:55" s="165" customFormat="1" ht="18.75" customHeight="1" thickBot="1">
      <c r="A45" s="164"/>
      <c r="B45" s="895" t="s">
        <v>66</v>
      </c>
      <c r="C45" s="896"/>
      <c r="D45" s="896"/>
      <c r="E45" s="896"/>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897"/>
      <c r="C46" s="762"/>
      <c r="D46" s="762"/>
      <c r="E46" s="762"/>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902"/>
      <c r="Z46" s="902"/>
      <c r="AA46" s="902"/>
      <c r="AB46" s="902"/>
      <c r="AC46" s="902"/>
      <c r="AD46" s="902"/>
      <c r="AE46" s="902"/>
      <c r="AF46" s="902"/>
      <c r="AG46" s="902"/>
      <c r="AH46" s="902"/>
      <c r="AI46" s="902"/>
      <c r="AJ46" s="902"/>
      <c r="AK46" s="212" t="s">
        <v>69</v>
      </c>
      <c r="AL46" s="164"/>
      <c r="AM46" s="634" t="s">
        <v>2009</v>
      </c>
      <c r="AN46" s="903"/>
      <c r="AO46" s="903"/>
      <c r="AP46" s="903"/>
      <c r="AQ46" s="903"/>
      <c r="AR46" s="903"/>
      <c r="AS46" s="903"/>
      <c r="AT46" s="903"/>
      <c r="AU46" s="903"/>
      <c r="AV46" s="903"/>
      <c r="AW46" s="903"/>
      <c r="AX46" s="903"/>
      <c r="AY46" s="903"/>
      <c r="AZ46" s="903"/>
      <c r="BA46" s="903"/>
      <c r="BB46" s="903"/>
      <c r="BC46" s="904"/>
    </row>
    <row r="47" spans="1:55" s="165" customFormat="1" ht="19.5" customHeight="1" thickBot="1">
      <c r="A47" s="164"/>
      <c r="B47" s="897"/>
      <c r="C47" s="762"/>
      <c r="D47" s="762"/>
      <c r="E47" s="762"/>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905"/>
      <c r="AN47" s="906"/>
      <c r="AO47" s="906"/>
      <c r="AP47" s="906"/>
      <c r="AQ47" s="906"/>
      <c r="AR47" s="906"/>
      <c r="AS47" s="906"/>
      <c r="AT47" s="906"/>
      <c r="AU47" s="906"/>
      <c r="AV47" s="906"/>
      <c r="AW47" s="906"/>
      <c r="AX47" s="906"/>
      <c r="AY47" s="906"/>
      <c r="AZ47" s="906"/>
      <c r="BA47" s="906"/>
      <c r="BB47" s="906"/>
      <c r="BC47" s="907"/>
    </row>
    <row r="48" spans="1:55" s="165" customFormat="1" ht="20.25" customHeight="1">
      <c r="A48" s="164"/>
      <c r="B48" s="897"/>
      <c r="C48" s="762"/>
      <c r="D48" s="762"/>
      <c r="E48" s="762"/>
      <c r="F48" s="908"/>
      <c r="G48" s="909"/>
      <c r="H48" s="909"/>
      <c r="I48" s="909"/>
      <c r="J48" s="909"/>
      <c r="K48" s="909"/>
      <c r="L48" s="909"/>
      <c r="M48" s="909"/>
      <c r="N48" s="909"/>
      <c r="O48" s="909"/>
      <c r="P48" s="909"/>
      <c r="Q48" s="909"/>
      <c r="R48" s="909"/>
      <c r="S48" s="909"/>
      <c r="T48" s="909"/>
      <c r="U48" s="909"/>
      <c r="V48" s="909"/>
      <c r="W48" s="909"/>
      <c r="X48" s="909"/>
      <c r="Y48" s="909"/>
      <c r="Z48" s="909"/>
      <c r="AA48" s="909"/>
      <c r="AB48" s="909"/>
      <c r="AC48" s="909"/>
      <c r="AD48" s="909"/>
      <c r="AE48" s="909"/>
      <c r="AF48" s="909"/>
      <c r="AG48" s="909"/>
      <c r="AH48" s="909"/>
      <c r="AI48" s="909"/>
      <c r="AJ48" s="909"/>
      <c r="AK48" s="910"/>
      <c r="AL48" s="164"/>
    </row>
    <row r="49" spans="1:59" s="165" customFormat="1" ht="18" customHeight="1">
      <c r="A49" s="164"/>
      <c r="B49" s="897"/>
      <c r="C49" s="762"/>
      <c r="D49" s="762"/>
      <c r="E49" s="762"/>
      <c r="F49" s="911"/>
      <c r="G49" s="912"/>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3"/>
      <c r="AL49" s="164"/>
      <c r="AM49" s="215" t="s">
        <v>2081</v>
      </c>
      <c r="AR49" s="69" t="b">
        <v>0</v>
      </c>
      <c r="AS49" s="736" t="s">
        <v>2079</v>
      </c>
      <c r="AT49" s="736"/>
    </row>
    <row r="50" spans="1:59" s="165" customFormat="1" ht="18" customHeight="1">
      <c r="A50" s="164"/>
      <c r="B50" s="897"/>
      <c r="C50" s="762"/>
      <c r="D50" s="762"/>
      <c r="E50" s="762"/>
      <c r="F50" s="911"/>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3"/>
      <c r="AL50" s="164"/>
      <c r="AM50" s="69" t="b">
        <v>0</v>
      </c>
      <c r="AN50" s="736" t="s">
        <v>2082</v>
      </c>
      <c r="AO50" s="736"/>
      <c r="AP50" s="736"/>
      <c r="AR50" s="69" t="b">
        <v>0</v>
      </c>
      <c r="AS50" s="736" t="s">
        <v>2080</v>
      </c>
      <c r="AT50" s="736"/>
    </row>
    <row r="51" spans="1:59" s="165" customFormat="1" ht="18" customHeight="1">
      <c r="A51" s="164"/>
      <c r="B51" s="897"/>
      <c r="C51" s="762"/>
      <c r="D51" s="762"/>
      <c r="E51" s="762"/>
      <c r="F51" s="911"/>
      <c r="G51" s="912"/>
      <c r="H51" s="912"/>
      <c r="I51" s="912"/>
      <c r="J51" s="912"/>
      <c r="K51" s="912"/>
      <c r="L51" s="912"/>
      <c r="M51" s="912"/>
      <c r="N51" s="912"/>
      <c r="O51" s="912"/>
      <c r="P51" s="912"/>
      <c r="Q51" s="912"/>
      <c r="R51" s="912"/>
      <c r="S51" s="912"/>
      <c r="T51" s="912"/>
      <c r="U51" s="912"/>
      <c r="V51" s="912"/>
      <c r="W51" s="912"/>
      <c r="X51" s="912"/>
      <c r="Y51" s="912"/>
      <c r="Z51" s="912"/>
      <c r="AA51" s="912"/>
      <c r="AB51" s="912"/>
      <c r="AC51" s="912"/>
      <c r="AD51" s="912"/>
      <c r="AE51" s="912"/>
      <c r="AF51" s="912"/>
      <c r="AG51" s="912"/>
      <c r="AH51" s="912"/>
      <c r="AI51" s="912"/>
      <c r="AJ51" s="912"/>
      <c r="AK51" s="913"/>
      <c r="AL51" s="164"/>
      <c r="AM51" s="69" t="b">
        <v>0</v>
      </c>
      <c r="AN51" s="736" t="s">
        <v>61</v>
      </c>
      <c r="AO51" s="736"/>
      <c r="AP51" s="736"/>
      <c r="AR51" s="69" t="b">
        <v>0</v>
      </c>
      <c r="AS51" s="736" t="s">
        <v>64</v>
      </c>
      <c r="AT51" s="736"/>
    </row>
    <row r="52" spans="1:59" s="165" customFormat="1" ht="18" customHeight="1">
      <c r="A52" s="164"/>
      <c r="B52" s="897"/>
      <c r="C52" s="762"/>
      <c r="D52" s="762"/>
      <c r="E52" s="762"/>
      <c r="F52" s="914"/>
      <c r="G52" s="915"/>
      <c r="H52" s="915"/>
      <c r="I52" s="915"/>
      <c r="J52" s="915"/>
      <c r="K52" s="915"/>
      <c r="L52" s="915"/>
      <c r="M52" s="915"/>
      <c r="N52" s="915"/>
      <c r="O52" s="915"/>
      <c r="P52" s="915"/>
      <c r="Q52" s="915"/>
      <c r="R52" s="915"/>
      <c r="S52" s="915"/>
      <c r="T52" s="915"/>
      <c r="U52" s="915"/>
      <c r="V52" s="915"/>
      <c r="W52" s="915"/>
      <c r="X52" s="915"/>
      <c r="Y52" s="915"/>
      <c r="Z52" s="915"/>
      <c r="AA52" s="915"/>
      <c r="AB52" s="915"/>
      <c r="AC52" s="915"/>
      <c r="AD52" s="915"/>
      <c r="AE52" s="915"/>
      <c r="AF52" s="915"/>
      <c r="AG52" s="915"/>
      <c r="AH52" s="915"/>
      <c r="AI52" s="915"/>
      <c r="AJ52" s="915"/>
      <c r="AK52" s="916"/>
      <c r="AL52" s="164"/>
      <c r="AM52" s="69" t="b">
        <v>0</v>
      </c>
      <c r="AN52" s="736" t="s">
        <v>62</v>
      </c>
      <c r="AO52" s="736"/>
      <c r="AP52" s="736"/>
      <c r="AR52" s="69" t="b">
        <v>0</v>
      </c>
      <c r="AS52" s="736" t="s">
        <v>2083</v>
      </c>
      <c r="AT52" s="736"/>
    </row>
    <row r="53" spans="1:59" s="165" customFormat="1" ht="18.75" customHeight="1">
      <c r="A53" s="164"/>
      <c r="B53" s="897"/>
      <c r="C53" s="762"/>
      <c r="D53" s="762"/>
      <c r="E53" s="762"/>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736" t="s">
        <v>63</v>
      </c>
      <c r="AO53" s="736"/>
      <c r="AP53" s="736"/>
      <c r="AQ53" s="157"/>
      <c r="AR53" s="69" t="b">
        <v>0</v>
      </c>
      <c r="AS53" s="736" t="s">
        <v>76</v>
      </c>
      <c r="AT53" s="736"/>
      <c r="AV53" s="157"/>
      <c r="AW53" s="157"/>
      <c r="AX53" s="157"/>
      <c r="AY53" s="157"/>
      <c r="AZ53" s="157"/>
      <c r="BG53" s="157"/>
    </row>
    <row r="54" spans="1:59" ht="18.75" customHeight="1">
      <c r="A54" s="155"/>
      <c r="B54" s="898"/>
      <c r="C54" s="899"/>
      <c r="D54" s="899"/>
      <c r="E54" s="899"/>
      <c r="F54" s="218" t="s">
        <v>72</v>
      </c>
      <c r="G54" s="219"/>
      <c r="H54" s="219"/>
      <c r="I54" s="219"/>
      <c r="J54" s="219"/>
      <c r="K54" s="219"/>
      <c r="L54" s="219"/>
      <c r="M54" s="874"/>
      <c r="N54" s="875"/>
      <c r="O54" s="875"/>
      <c r="P54" s="875"/>
      <c r="Q54" s="875"/>
      <c r="R54" s="214" t="s">
        <v>73</v>
      </c>
      <c r="S54" s="875"/>
      <c r="T54" s="875"/>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736" t="s">
        <v>64</v>
      </c>
      <c r="AO54" s="736"/>
      <c r="AP54" s="736"/>
      <c r="AR54" s="69" t="b">
        <v>0</v>
      </c>
      <c r="AS54" s="736" t="s">
        <v>2084</v>
      </c>
      <c r="AT54" s="736"/>
    </row>
    <row r="55" spans="1:59" ht="24.75" customHeight="1">
      <c r="A55" s="155"/>
      <c r="B55" s="876" t="s">
        <v>77</v>
      </c>
      <c r="C55" s="877"/>
      <c r="D55" s="877"/>
      <c r="E55" s="878"/>
      <c r="F55" s="882"/>
      <c r="G55" s="884" t="s">
        <v>78</v>
      </c>
      <c r="H55" s="885"/>
      <c r="I55" s="886"/>
      <c r="J55" s="884" t="s">
        <v>79</v>
      </c>
      <c r="K55" s="885"/>
      <c r="L55" s="885"/>
      <c r="M55" s="890"/>
      <c r="N55" s="891"/>
      <c r="O55" s="891"/>
      <c r="P55" s="891"/>
      <c r="Q55" s="891"/>
      <c r="R55" s="891"/>
      <c r="S55" s="891"/>
      <c r="T55" s="891"/>
      <c r="U55" s="891"/>
      <c r="V55" s="891"/>
      <c r="W55" s="891"/>
      <c r="X55" s="891"/>
      <c r="Y55" s="891"/>
      <c r="Z55" s="891"/>
      <c r="AA55" s="891"/>
      <c r="AB55" s="891"/>
      <c r="AC55" s="891"/>
      <c r="AD55" s="891"/>
      <c r="AE55" s="891"/>
      <c r="AF55" s="891"/>
      <c r="AG55" s="891"/>
      <c r="AH55" s="891"/>
      <c r="AI55" s="891"/>
      <c r="AJ55" s="891"/>
      <c r="AK55" s="892"/>
      <c r="AL55" s="222"/>
      <c r="AM55" s="165"/>
    </row>
    <row r="56" spans="1:59" ht="18.75" customHeight="1" thickBot="1">
      <c r="A56" s="155"/>
      <c r="B56" s="879"/>
      <c r="C56" s="880"/>
      <c r="D56" s="880"/>
      <c r="E56" s="881"/>
      <c r="F56" s="883"/>
      <c r="G56" s="887"/>
      <c r="H56" s="888"/>
      <c r="I56" s="889"/>
      <c r="J56" s="887"/>
      <c r="K56" s="888"/>
      <c r="L56" s="888"/>
      <c r="M56" s="889"/>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4"/>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858" t="s">
        <v>2232</v>
      </c>
      <c r="C58" s="858"/>
      <c r="D58" s="858"/>
      <c r="E58" s="858"/>
      <c r="F58" s="858"/>
      <c r="G58" s="858"/>
      <c r="H58" s="858"/>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8"/>
      <c r="AK58" s="858"/>
      <c r="AL58" s="155"/>
    </row>
    <row r="59" spans="1:59" ht="33" customHeight="1" thickBot="1">
      <c r="A59" s="155"/>
      <c r="B59" s="859" t="s">
        <v>2085</v>
      </c>
      <c r="C59" s="859"/>
      <c r="D59" s="859"/>
      <c r="E59" s="859"/>
      <c r="F59" s="859"/>
      <c r="G59" s="859"/>
      <c r="H59" s="859"/>
      <c r="I59" s="859"/>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155"/>
      <c r="AS59" s="193"/>
    </row>
    <row r="60" spans="1:59" ht="18.75" customHeight="1">
      <c r="A60" s="155"/>
      <c r="B60" s="225" t="s">
        <v>32</v>
      </c>
      <c r="C60" s="860" t="s">
        <v>80</v>
      </c>
      <c r="D60" s="861"/>
      <c r="E60" s="861"/>
      <c r="F60" s="861"/>
      <c r="G60" s="861"/>
      <c r="H60" s="861"/>
      <c r="I60" s="861"/>
      <c r="J60" s="861"/>
      <c r="K60" s="861"/>
      <c r="L60" s="861"/>
      <c r="M60" s="861"/>
      <c r="N60" s="861"/>
      <c r="O60" s="861"/>
      <c r="P60" s="861"/>
      <c r="Q60" s="861"/>
      <c r="R60" s="861"/>
      <c r="S60" s="862"/>
      <c r="T60" s="863">
        <f>SUM('別紙様式6-2 事業所個票１:事業所個票10'!$BN$51)</f>
        <v>0</v>
      </c>
      <c r="U60" s="864"/>
      <c r="V60" s="864"/>
      <c r="W60" s="864"/>
      <c r="X60" s="864"/>
      <c r="Y60" s="865"/>
      <c r="Z60" s="185" t="s">
        <v>31</v>
      </c>
      <c r="AA60" s="174" t="s">
        <v>38</v>
      </c>
      <c r="AB60" s="866" t="str">
        <f>IFERROR(IF(T61&gt;=T60,"○","×"),"")</f>
        <v>○</v>
      </c>
      <c r="AC60" s="226"/>
      <c r="AD60" s="227"/>
      <c r="AE60" s="227"/>
      <c r="AF60" s="227"/>
      <c r="AG60" s="227"/>
      <c r="AH60" s="227"/>
      <c r="AI60" s="227"/>
      <c r="AJ60" s="227"/>
      <c r="AK60" s="227"/>
      <c r="AL60" s="155"/>
      <c r="AM60" s="634" t="s">
        <v>2086</v>
      </c>
      <c r="AN60" s="635"/>
      <c r="AO60" s="635"/>
      <c r="AP60" s="635"/>
      <c r="AQ60" s="635"/>
      <c r="AR60" s="635"/>
      <c r="AS60" s="635"/>
      <c r="AT60" s="635"/>
      <c r="AU60" s="635"/>
      <c r="AV60" s="635"/>
      <c r="AW60" s="635"/>
      <c r="AX60" s="635"/>
      <c r="AY60" s="635"/>
      <c r="AZ60" s="635"/>
      <c r="BA60" s="635"/>
      <c r="BB60" s="635"/>
      <c r="BC60" s="636"/>
    </row>
    <row r="61" spans="1:59" ht="27" customHeight="1" thickBot="1">
      <c r="A61" s="155"/>
      <c r="B61" s="225" t="s">
        <v>39</v>
      </c>
      <c r="C61" s="868" t="s">
        <v>81</v>
      </c>
      <c r="D61" s="869"/>
      <c r="E61" s="869"/>
      <c r="F61" s="869"/>
      <c r="G61" s="869"/>
      <c r="H61" s="869"/>
      <c r="I61" s="869"/>
      <c r="J61" s="869"/>
      <c r="K61" s="869"/>
      <c r="L61" s="869"/>
      <c r="M61" s="869"/>
      <c r="N61" s="869"/>
      <c r="O61" s="869"/>
      <c r="P61" s="869"/>
      <c r="Q61" s="869"/>
      <c r="R61" s="869"/>
      <c r="S61" s="870"/>
      <c r="T61" s="871"/>
      <c r="U61" s="872"/>
      <c r="V61" s="872"/>
      <c r="W61" s="872"/>
      <c r="X61" s="872"/>
      <c r="Y61" s="873"/>
      <c r="Z61" s="176" t="s">
        <v>31</v>
      </c>
      <c r="AA61" s="174" t="s">
        <v>38</v>
      </c>
      <c r="AB61" s="867"/>
      <c r="AC61" s="226"/>
      <c r="AD61" s="227"/>
      <c r="AE61" s="227"/>
      <c r="AF61" s="227"/>
      <c r="AG61" s="227"/>
      <c r="AH61" s="227"/>
      <c r="AI61" s="227"/>
      <c r="AJ61" s="227"/>
      <c r="AK61" s="227"/>
      <c r="AL61" s="155"/>
      <c r="AM61" s="637"/>
      <c r="AN61" s="638"/>
      <c r="AO61" s="638"/>
      <c r="AP61" s="638"/>
      <c r="AQ61" s="638"/>
      <c r="AR61" s="638"/>
      <c r="AS61" s="638"/>
      <c r="AT61" s="638"/>
      <c r="AU61" s="638"/>
      <c r="AV61" s="638"/>
      <c r="AW61" s="638"/>
      <c r="AX61" s="638"/>
      <c r="AY61" s="638"/>
      <c r="AZ61" s="638"/>
      <c r="BA61" s="638"/>
      <c r="BB61" s="638"/>
      <c r="BC61" s="639"/>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838" t="s">
        <v>2150</v>
      </c>
      <c r="D64" s="838"/>
      <c r="E64" s="838"/>
      <c r="F64" s="838"/>
      <c r="G64" s="838"/>
      <c r="H64" s="838"/>
      <c r="I64" s="838"/>
      <c r="J64" s="838"/>
      <c r="K64" s="838"/>
      <c r="L64" s="838"/>
      <c r="M64" s="838"/>
      <c r="N64" s="838"/>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848" t="s">
        <v>2151</v>
      </c>
      <c r="C66" s="848"/>
      <c r="D66" s="848"/>
      <c r="E66" s="848"/>
      <c r="F66" s="848"/>
      <c r="G66" s="848"/>
      <c r="H66" s="848"/>
      <c r="I66" s="848"/>
      <c r="J66" s="848"/>
      <c r="K66" s="848"/>
      <c r="L66" s="848"/>
      <c r="M66" s="848"/>
      <c r="N66" s="848"/>
      <c r="O66" s="848"/>
      <c r="P66" s="848"/>
      <c r="Q66" s="848"/>
      <c r="R66" s="848"/>
      <c r="S66" s="848"/>
      <c r="T66" s="848"/>
      <c r="U66" s="848"/>
      <c r="V66" s="848"/>
      <c r="W66" s="848"/>
      <c r="X66" s="848"/>
      <c r="Y66" s="848"/>
      <c r="Z66" s="848"/>
      <c r="AA66" s="848"/>
      <c r="AB66" s="848"/>
      <c r="AC66" s="848"/>
      <c r="AD66" s="848"/>
      <c r="AE66" s="848"/>
      <c r="AF66" s="848"/>
      <c r="AG66" s="848"/>
      <c r="AH66" s="848"/>
      <c r="AI66" s="848"/>
      <c r="AJ66" s="848"/>
      <c r="AK66" s="848"/>
      <c r="AL66" s="155"/>
    </row>
    <row r="67" spans="1:81" ht="23.25" customHeight="1" thickBot="1">
      <c r="A67" s="155"/>
      <c r="B67" s="849" t="s">
        <v>84</v>
      </c>
      <c r="C67" s="685"/>
      <c r="D67" s="685"/>
      <c r="E67" s="685"/>
      <c r="F67" s="685"/>
      <c r="G67" s="685"/>
      <c r="H67" s="685"/>
      <c r="I67" s="685"/>
      <c r="J67" s="685"/>
      <c r="K67" s="685"/>
      <c r="L67" s="685"/>
      <c r="M67" s="685"/>
      <c r="N67" s="685"/>
      <c r="O67" s="685"/>
      <c r="P67" s="685"/>
      <c r="Q67" s="685"/>
      <c r="R67" s="685"/>
      <c r="S67" s="686"/>
      <c r="T67" s="840">
        <f>SUM('別紙様式6-2 事業所個票１:事業所個票10'!BV51)</f>
        <v>0</v>
      </c>
      <c r="U67" s="841"/>
      <c r="V67" s="841"/>
      <c r="W67" s="841"/>
      <c r="X67" s="841"/>
      <c r="Y67" s="232" t="s">
        <v>31</v>
      </c>
      <c r="Z67" s="233" t="s">
        <v>38</v>
      </c>
      <c r="AA67" s="234"/>
      <c r="AB67" s="155"/>
      <c r="AC67" s="155"/>
      <c r="AD67" s="155"/>
      <c r="AE67" s="155"/>
      <c r="AF67" s="155"/>
      <c r="AG67" s="155" t="s">
        <v>38</v>
      </c>
      <c r="AH67" s="235" t="str">
        <f>IF(T68&lt;T67,"×","")</f>
        <v/>
      </c>
      <c r="AI67" s="155"/>
      <c r="AJ67" s="155"/>
      <c r="AK67" s="155"/>
      <c r="AL67" s="155"/>
      <c r="AM67" s="648" t="s">
        <v>2152</v>
      </c>
      <c r="AN67" s="649"/>
      <c r="AO67" s="649"/>
      <c r="AP67" s="649"/>
      <c r="AQ67" s="649"/>
      <c r="AR67" s="649"/>
      <c r="AS67" s="649"/>
      <c r="AT67" s="649"/>
      <c r="AU67" s="649"/>
      <c r="AV67" s="649"/>
      <c r="AW67" s="649"/>
      <c r="AX67" s="649"/>
      <c r="AY67" s="649"/>
      <c r="AZ67" s="649"/>
      <c r="BA67" s="649"/>
      <c r="BB67" s="649"/>
      <c r="BC67" s="650"/>
    </row>
    <row r="68" spans="1:81" ht="23.25" customHeight="1" thickBot="1">
      <c r="A68" s="155"/>
      <c r="B68" s="850" t="s">
        <v>2153</v>
      </c>
      <c r="C68" s="851"/>
      <c r="D68" s="851"/>
      <c r="E68" s="851"/>
      <c r="F68" s="851"/>
      <c r="G68" s="851"/>
      <c r="H68" s="851"/>
      <c r="I68" s="851"/>
      <c r="J68" s="851"/>
      <c r="K68" s="851"/>
      <c r="L68" s="851"/>
      <c r="M68" s="851"/>
      <c r="N68" s="851"/>
      <c r="O68" s="851"/>
      <c r="P68" s="851"/>
      <c r="Q68" s="851"/>
      <c r="R68" s="851"/>
      <c r="S68" s="851"/>
      <c r="T68" s="852"/>
      <c r="U68" s="853"/>
      <c r="V68" s="853"/>
      <c r="W68" s="853"/>
      <c r="X68" s="854"/>
      <c r="Y68" s="236" t="s">
        <v>31</v>
      </c>
      <c r="Z68" s="155"/>
      <c r="AA68" s="237" t="s">
        <v>68</v>
      </c>
      <c r="AB68" s="855">
        <f>IFERROR(T69/T67*100,0)</f>
        <v>0</v>
      </c>
      <c r="AC68" s="856"/>
      <c r="AD68" s="857"/>
      <c r="AE68" s="238" t="s">
        <v>85</v>
      </c>
      <c r="AF68" s="238" t="s">
        <v>69</v>
      </c>
      <c r="AG68" s="155" t="s">
        <v>38</v>
      </c>
      <c r="AH68" s="183" t="str">
        <f>IF(T67=0,"",(IF(AB68&gt;=200/3,"○","×")))</f>
        <v/>
      </c>
      <c r="AI68" s="221"/>
      <c r="AJ68" s="221"/>
      <c r="AK68" s="221"/>
      <c r="AL68" s="155"/>
      <c r="AM68" s="648" t="s">
        <v>2154</v>
      </c>
      <c r="AN68" s="649"/>
      <c r="AO68" s="649"/>
      <c r="AP68" s="649"/>
      <c r="AQ68" s="649"/>
      <c r="AR68" s="649"/>
      <c r="AS68" s="649"/>
      <c r="AT68" s="649"/>
      <c r="AU68" s="649"/>
      <c r="AV68" s="649"/>
      <c r="AW68" s="649"/>
      <c r="AX68" s="649"/>
      <c r="AY68" s="649"/>
      <c r="AZ68" s="649"/>
      <c r="BA68" s="649"/>
      <c r="BB68" s="649"/>
      <c r="BC68" s="650"/>
    </row>
    <row r="69" spans="1:81" ht="19.5" customHeight="1" thickBot="1">
      <c r="A69" s="155"/>
      <c r="B69" s="239"/>
      <c r="C69" s="842" t="s">
        <v>2155</v>
      </c>
      <c r="D69" s="842"/>
      <c r="E69" s="842"/>
      <c r="F69" s="842"/>
      <c r="G69" s="842"/>
      <c r="H69" s="842"/>
      <c r="I69" s="842"/>
      <c r="J69" s="842"/>
      <c r="K69" s="842"/>
      <c r="L69" s="842"/>
      <c r="M69" s="842"/>
      <c r="N69" s="842"/>
      <c r="O69" s="842"/>
      <c r="P69" s="842"/>
      <c r="Q69" s="842"/>
      <c r="R69" s="842"/>
      <c r="S69" s="842"/>
      <c r="T69" s="844"/>
      <c r="U69" s="845"/>
      <c r="V69" s="845"/>
      <c r="W69" s="845"/>
      <c r="X69" s="846"/>
      <c r="Y69" s="240" t="s">
        <v>31</v>
      </c>
      <c r="Z69" s="241" t="s">
        <v>38</v>
      </c>
      <c r="AA69" s="26"/>
      <c r="AB69" s="242"/>
      <c r="AC69" s="243"/>
      <c r="AD69" s="244"/>
      <c r="AE69" s="244"/>
      <c r="AF69" s="238"/>
      <c r="AG69" s="155"/>
      <c r="AH69" s="155"/>
      <c r="AI69" s="221"/>
      <c r="AJ69" s="155"/>
      <c r="AK69" s="221"/>
      <c r="AL69" s="221"/>
    </row>
    <row r="70" spans="1:81" ht="16.5" customHeight="1">
      <c r="A70" s="155"/>
      <c r="B70" s="245"/>
      <c r="C70" s="843"/>
      <c r="D70" s="843"/>
      <c r="E70" s="843"/>
      <c r="F70" s="843"/>
      <c r="G70" s="843"/>
      <c r="H70" s="843"/>
      <c r="I70" s="843"/>
      <c r="J70" s="843"/>
      <c r="K70" s="843"/>
      <c r="L70" s="843"/>
      <c r="M70" s="843"/>
      <c r="N70" s="843"/>
      <c r="O70" s="843"/>
      <c r="P70" s="843"/>
      <c r="Q70" s="843"/>
      <c r="R70" s="843"/>
      <c r="S70" s="843"/>
      <c r="T70" s="246" t="s">
        <v>68</v>
      </c>
      <c r="U70" s="801">
        <f>T69/10</f>
        <v>0</v>
      </c>
      <c r="V70" s="801"/>
      <c r="W70" s="801"/>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847" t="s">
        <v>86</v>
      </c>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89" t="s">
        <v>2156</v>
      </c>
      <c r="E74" s="789"/>
      <c r="F74" s="789"/>
      <c r="G74" s="789"/>
      <c r="H74" s="789"/>
      <c r="I74" s="789"/>
      <c r="J74" s="789"/>
      <c r="K74" s="789"/>
      <c r="L74" s="789"/>
      <c r="M74" s="789"/>
      <c r="N74" s="789"/>
      <c r="O74" s="789"/>
      <c r="P74" s="789"/>
      <c r="Q74" s="789"/>
      <c r="R74" s="789"/>
      <c r="S74" s="789"/>
      <c r="T74" s="789"/>
      <c r="U74" s="789"/>
      <c r="V74" s="789"/>
      <c r="W74" s="789"/>
      <c r="X74" s="789"/>
      <c r="Y74" s="789"/>
      <c r="Z74" s="789"/>
      <c r="AA74" s="789"/>
      <c r="AB74" s="789"/>
      <c r="AC74" s="789"/>
      <c r="AD74" s="789"/>
      <c r="AE74" s="789"/>
      <c r="AF74" s="789"/>
      <c r="AG74" s="789"/>
      <c r="AH74" s="789"/>
      <c r="AI74" s="789"/>
      <c r="AJ74" s="789"/>
      <c r="AK74" s="789"/>
      <c r="AL74" s="230"/>
      <c r="AM74" s="69" t="b">
        <v>0</v>
      </c>
      <c r="AN74" s="736" t="s">
        <v>2087</v>
      </c>
      <c r="AO74" s="736"/>
      <c r="AP74" s="736"/>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834"/>
      <c r="D75" s="835"/>
      <c r="E75" s="836" t="s">
        <v>2157</v>
      </c>
      <c r="F75" s="836"/>
      <c r="G75" s="836"/>
      <c r="H75" s="836"/>
      <c r="I75" s="836"/>
      <c r="J75" s="836"/>
      <c r="K75" s="836"/>
      <c r="L75" s="836"/>
      <c r="M75" s="836"/>
      <c r="N75" s="836"/>
      <c r="O75" s="836"/>
      <c r="P75" s="836"/>
      <c r="Q75" s="836"/>
      <c r="R75" s="836"/>
      <c r="S75" s="836"/>
      <c r="T75" s="836"/>
      <c r="U75" s="836"/>
      <c r="V75" s="836"/>
      <c r="W75" s="836"/>
      <c r="X75" s="837"/>
      <c r="Y75" s="72" t="s">
        <v>38</v>
      </c>
      <c r="Z75" s="183" t="str">
        <f>IF(AR74&lt;&gt;"該当","",IF(AM74=TRUE,"○","×"))</f>
        <v/>
      </c>
      <c r="AA75" s="251"/>
      <c r="AB75" s="251"/>
      <c r="AC75" s="251"/>
      <c r="AD75" s="251"/>
      <c r="AE75" s="251"/>
      <c r="AF75" s="251"/>
      <c r="AG75" s="251"/>
      <c r="AH75" s="251"/>
      <c r="AI75" s="251"/>
      <c r="AJ75" s="251"/>
      <c r="AK75" s="251"/>
      <c r="AL75" s="251"/>
      <c r="AM75" s="648" t="s">
        <v>83</v>
      </c>
      <c r="AN75" s="555"/>
      <c r="AO75" s="555"/>
      <c r="AP75" s="555"/>
      <c r="AQ75" s="555"/>
      <c r="AR75" s="728"/>
      <c r="AS75" s="728"/>
      <c r="AT75" s="555"/>
      <c r="AU75" s="555"/>
      <c r="AV75" s="555"/>
      <c r="AW75" s="555"/>
      <c r="AX75" s="555"/>
      <c r="AY75" s="555"/>
      <c r="AZ75" s="555"/>
      <c r="BA75" s="555"/>
      <c r="BB75" s="555"/>
      <c r="BC75" s="55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838" t="s">
        <v>2231</v>
      </c>
      <c r="E78" s="838"/>
      <c r="F78" s="838"/>
      <c r="G78" s="838"/>
      <c r="H78" s="838"/>
      <c r="I78" s="838"/>
      <c r="J78" s="838"/>
      <c r="K78" s="838"/>
      <c r="L78" s="838"/>
      <c r="M78" s="838"/>
      <c r="N78" s="838"/>
      <c r="O78" s="838"/>
      <c r="P78" s="838"/>
      <c r="Q78" s="838"/>
      <c r="R78" s="838"/>
      <c r="S78" s="838"/>
      <c r="T78" s="838"/>
      <c r="U78" s="838"/>
      <c r="V78" s="838"/>
      <c r="W78" s="838"/>
      <c r="X78" s="838"/>
      <c r="Y78" s="838"/>
      <c r="Z78" s="838"/>
      <c r="AA78" s="838"/>
      <c r="AB78" s="838"/>
      <c r="AC78" s="838"/>
      <c r="AD78" s="838"/>
      <c r="AE78" s="838"/>
      <c r="AF78" s="838"/>
      <c r="AG78" s="838"/>
      <c r="AH78" s="838"/>
      <c r="AI78" s="838"/>
      <c r="AJ78" s="838"/>
      <c r="AK78" s="838"/>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839" t="s">
        <v>88</v>
      </c>
      <c r="D79" s="685"/>
      <c r="E79" s="685"/>
      <c r="F79" s="685"/>
      <c r="G79" s="685"/>
      <c r="H79" s="685"/>
      <c r="I79" s="685"/>
      <c r="J79" s="685"/>
      <c r="K79" s="685"/>
      <c r="L79" s="685"/>
      <c r="M79" s="685"/>
      <c r="N79" s="685"/>
      <c r="O79" s="685"/>
      <c r="P79" s="685"/>
      <c r="Q79" s="685"/>
      <c r="R79" s="685"/>
      <c r="S79" s="685"/>
      <c r="T79" s="686"/>
      <c r="U79" s="840">
        <f>SUM('別紙様式6-2 事業所個票１:事業所個票10'!BA51)</f>
        <v>0</v>
      </c>
      <c r="V79" s="841"/>
      <c r="W79" s="841"/>
      <c r="X79" s="841"/>
      <c r="Y79" s="841"/>
      <c r="Z79" s="256" t="s">
        <v>31</v>
      </c>
      <c r="AA79" s="174" t="s">
        <v>38</v>
      </c>
      <c r="AB79" s="552"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694" t="s">
        <v>89</v>
      </c>
      <c r="D80" s="694"/>
      <c r="E80" s="694"/>
      <c r="F80" s="694"/>
      <c r="G80" s="694"/>
      <c r="H80" s="694"/>
      <c r="I80" s="694"/>
      <c r="J80" s="694"/>
      <c r="K80" s="694"/>
      <c r="L80" s="694"/>
      <c r="M80" s="694"/>
      <c r="N80" s="694"/>
      <c r="O80" s="694"/>
      <c r="P80" s="694"/>
      <c r="Q80" s="694"/>
      <c r="R80" s="694"/>
      <c r="S80" s="694"/>
      <c r="T80" s="695"/>
      <c r="U80" s="840">
        <f>U81+U86</f>
        <v>0</v>
      </c>
      <c r="V80" s="841"/>
      <c r="W80" s="841"/>
      <c r="X80" s="841"/>
      <c r="Y80" s="841"/>
      <c r="Z80" s="232" t="s">
        <v>31</v>
      </c>
      <c r="AA80" s="174" t="s">
        <v>38</v>
      </c>
      <c r="AB80" s="553"/>
      <c r="AC80" s="174"/>
      <c r="AD80" s="174"/>
      <c r="AE80" s="174"/>
      <c r="AF80" s="174"/>
      <c r="AG80" s="174"/>
      <c r="AH80" s="221"/>
      <c r="AI80" s="221"/>
      <c r="AJ80" s="221"/>
      <c r="AK80" s="221"/>
      <c r="AL80" s="221"/>
      <c r="AM80" s="257"/>
    </row>
    <row r="81" spans="1:55" ht="9.75" customHeight="1" thickBot="1">
      <c r="A81" s="155"/>
      <c r="B81" s="255"/>
      <c r="C81" s="805" t="s">
        <v>2233</v>
      </c>
      <c r="D81" s="806"/>
      <c r="E81" s="810" t="s">
        <v>90</v>
      </c>
      <c r="F81" s="811"/>
      <c r="G81" s="811"/>
      <c r="H81" s="811"/>
      <c r="I81" s="811"/>
      <c r="J81" s="811"/>
      <c r="K81" s="811"/>
      <c r="L81" s="811"/>
      <c r="M81" s="811"/>
      <c r="N81" s="811"/>
      <c r="O81" s="811"/>
      <c r="P81" s="811"/>
      <c r="Q81" s="811"/>
      <c r="R81" s="811"/>
      <c r="S81" s="811"/>
      <c r="T81" s="812"/>
      <c r="U81" s="816"/>
      <c r="V81" s="817"/>
      <c r="W81" s="817"/>
      <c r="X81" s="817"/>
      <c r="Y81" s="818"/>
      <c r="Z81" s="829" t="s">
        <v>31</v>
      </c>
      <c r="AA81" s="800" t="s">
        <v>38</v>
      </c>
      <c r="AB81" s="155"/>
      <c r="AC81" s="238"/>
      <c r="AD81" s="258"/>
      <c r="AE81" s="258"/>
      <c r="AF81" s="238"/>
      <c r="AG81" s="155"/>
      <c r="AH81" s="221"/>
      <c r="AI81" s="155"/>
      <c r="AJ81" s="221"/>
      <c r="AK81" s="155"/>
      <c r="AL81" s="221"/>
      <c r="AM81" s="257"/>
    </row>
    <row r="82" spans="1:55" ht="9.75" customHeight="1" thickBot="1">
      <c r="A82" s="155"/>
      <c r="B82" s="255"/>
      <c r="C82" s="807"/>
      <c r="D82" s="806"/>
      <c r="E82" s="813"/>
      <c r="F82" s="814"/>
      <c r="G82" s="814"/>
      <c r="H82" s="814"/>
      <c r="I82" s="814"/>
      <c r="J82" s="814"/>
      <c r="K82" s="814"/>
      <c r="L82" s="814"/>
      <c r="M82" s="814"/>
      <c r="N82" s="814"/>
      <c r="O82" s="814"/>
      <c r="P82" s="814"/>
      <c r="Q82" s="814"/>
      <c r="R82" s="814"/>
      <c r="S82" s="814"/>
      <c r="T82" s="815"/>
      <c r="U82" s="795"/>
      <c r="V82" s="796"/>
      <c r="W82" s="796"/>
      <c r="X82" s="796"/>
      <c r="Y82" s="797"/>
      <c r="Z82" s="830"/>
      <c r="AA82" s="800"/>
      <c r="AB82" s="821" t="s">
        <v>68</v>
      </c>
      <c r="AC82" s="822">
        <f>IFERROR(U83/U81*100,0)</f>
        <v>0</v>
      </c>
      <c r="AD82" s="823"/>
      <c r="AE82" s="824"/>
      <c r="AF82" s="828" t="s">
        <v>85</v>
      </c>
      <c r="AG82" s="828" t="s">
        <v>69</v>
      </c>
      <c r="AH82" s="779" t="s">
        <v>38</v>
      </c>
      <c r="AI82" s="552" t="str">
        <f>IF(U81=0,"",IF(AND(AC82&gt;=200/3,AC82&lt;=100),"○","×"))</f>
        <v/>
      </c>
      <c r="AJ82" s="221"/>
      <c r="AK82" s="155"/>
      <c r="AL82" s="221"/>
      <c r="AM82" s="780" t="s">
        <v>2340</v>
      </c>
      <c r="AN82" s="781"/>
      <c r="AO82" s="781"/>
      <c r="AP82" s="781"/>
      <c r="AQ82" s="781"/>
      <c r="AR82" s="781"/>
      <c r="AS82" s="781"/>
      <c r="AT82" s="781"/>
      <c r="AU82" s="781"/>
      <c r="AV82" s="781"/>
      <c r="AW82" s="781"/>
      <c r="AX82" s="781"/>
      <c r="AY82" s="781"/>
      <c r="AZ82" s="781"/>
      <c r="BA82" s="781"/>
      <c r="BB82" s="781"/>
      <c r="BC82" s="782"/>
    </row>
    <row r="83" spans="1:55" ht="9.75" customHeight="1" thickBot="1">
      <c r="A83" s="155"/>
      <c r="B83" s="255"/>
      <c r="C83" s="807"/>
      <c r="D83" s="806"/>
      <c r="E83" s="210"/>
      <c r="F83" s="786" t="s">
        <v>2159</v>
      </c>
      <c r="G83" s="787"/>
      <c r="H83" s="787"/>
      <c r="I83" s="787"/>
      <c r="J83" s="787"/>
      <c r="K83" s="787"/>
      <c r="L83" s="787"/>
      <c r="M83" s="787"/>
      <c r="N83" s="787"/>
      <c r="O83" s="787"/>
      <c r="P83" s="787"/>
      <c r="Q83" s="787"/>
      <c r="R83" s="787"/>
      <c r="S83" s="787"/>
      <c r="T83" s="787"/>
      <c r="U83" s="792"/>
      <c r="V83" s="793"/>
      <c r="W83" s="793"/>
      <c r="X83" s="793"/>
      <c r="Y83" s="794"/>
      <c r="Z83" s="831" t="s">
        <v>31</v>
      </c>
      <c r="AA83" s="800" t="s">
        <v>38</v>
      </c>
      <c r="AB83" s="821"/>
      <c r="AC83" s="825"/>
      <c r="AD83" s="826"/>
      <c r="AE83" s="827"/>
      <c r="AF83" s="828"/>
      <c r="AG83" s="828"/>
      <c r="AH83" s="779"/>
      <c r="AI83" s="553"/>
      <c r="AJ83" s="221"/>
      <c r="AK83" s="155"/>
      <c r="AL83" s="221"/>
      <c r="AM83" s="783"/>
      <c r="AN83" s="784"/>
      <c r="AO83" s="784"/>
      <c r="AP83" s="784"/>
      <c r="AQ83" s="784"/>
      <c r="AR83" s="784"/>
      <c r="AS83" s="784"/>
      <c r="AT83" s="784"/>
      <c r="AU83" s="784"/>
      <c r="AV83" s="784"/>
      <c r="AW83" s="784"/>
      <c r="AX83" s="784"/>
      <c r="AY83" s="784"/>
      <c r="AZ83" s="784"/>
      <c r="BA83" s="784"/>
      <c r="BB83" s="784"/>
      <c r="BC83" s="785"/>
    </row>
    <row r="84" spans="1:55" ht="9.75" customHeight="1" thickBot="1">
      <c r="A84" s="155"/>
      <c r="B84" s="255"/>
      <c r="C84" s="807"/>
      <c r="D84" s="806"/>
      <c r="E84" s="259"/>
      <c r="F84" s="788"/>
      <c r="G84" s="789"/>
      <c r="H84" s="789"/>
      <c r="I84" s="789"/>
      <c r="J84" s="789"/>
      <c r="K84" s="789"/>
      <c r="L84" s="789"/>
      <c r="M84" s="789"/>
      <c r="N84" s="789"/>
      <c r="O84" s="789"/>
      <c r="P84" s="789"/>
      <c r="Q84" s="789"/>
      <c r="R84" s="789"/>
      <c r="S84" s="789"/>
      <c r="T84" s="789"/>
      <c r="U84" s="795"/>
      <c r="V84" s="796"/>
      <c r="W84" s="796"/>
      <c r="X84" s="796"/>
      <c r="Y84" s="797"/>
      <c r="Z84" s="832"/>
      <c r="AA84" s="800"/>
      <c r="AB84" s="155"/>
      <c r="AC84" s="155"/>
      <c r="AD84" s="155"/>
      <c r="AE84" s="155"/>
      <c r="AF84" s="155"/>
      <c r="AG84" s="155"/>
      <c r="AH84" s="155"/>
      <c r="AI84" s="155"/>
      <c r="AJ84" s="221"/>
      <c r="AK84" s="221"/>
      <c r="AL84" s="221"/>
    </row>
    <row r="85" spans="1:55" ht="15" customHeight="1" thickBot="1">
      <c r="A85" s="155"/>
      <c r="B85" s="255"/>
      <c r="C85" s="808"/>
      <c r="D85" s="809"/>
      <c r="E85" s="260"/>
      <c r="F85" s="790"/>
      <c r="G85" s="791"/>
      <c r="H85" s="791"/>
      <c r="I85" s="791"/>
      <c r="J85" s="791"/>
      <c r="K85" s="791"/>
      <c r="L85" s="791"/>
      <c r="M85" s="791"/>
      <c r="N85" s="791"/>
      <c r="O85" s="791"/>
      <c r="P85" s="791"/>
      <c r="Q85" s="791"/>
      <c r="R85" s="791"/>
      <c r="S85" s="791"/>
      <c r="T85" s="791"/>
      <c r="U85" s="261" t="s">
        <v>68</v>
      </c>
      <c r="V85" s="833">
        <f>U83/2</f>
        <v>0</v>
      </c>
      <c r="W85" s="833"/>
      <c r="X85" s="833"/>
      <c r="Y85" s="28" t="s">
        <v>31</v>
      </c>
      <c r="Z85" s="2" t="s">
        <v>69</v>
      </c>
      <c r="AA85" s="29"/>
      <c r="AB85" s="242"/>
      <c r="AC85" s="242"/>
      <c r="AD85" s="243"/>
      <c r="AE85" s="802"/>
      <c r="AF85" s="802"/>
      <c r="AG85" s="238"/>
      <c r="AH85" s="155"/>
      <c r="AI85" s="247"/>
      <c r="AJ85" s="221"/>
      <c r="AK85" s="221"/>
      <c r="AL85" s="221"/>
      <c r="AM85" s="257"/>
    </row>
    <row r="86" spans="1:55" ht="9.75" customHeight="1" thickBot="1">
      <c r="A86" s="155"/>
      <c r="B86" s="255"/>
      <c r="C86" s="803" t="s">
        <v>91</v>
      </c>
      <c r="D86" s="804"/>
      <c r="E86" s="810" t="s">
        <v>92</v>
      </c>
      <c r="F86" s="811"/>
      <c r="G86" s="811"/>
      <c r="H86" s="811"/>
      <c r="I86" s="811"/>
      <c r="J86" s="811"/>
      <c r="K86" s="811"/>
      <c r="L86" s="811"/>
      <c r="M86" s="811"/>
      <c r="N86" s="811"/>
      <c r="O86" s="811"/>
      <c r="P86" s="811"/>
      <c r="Q86" s="811"/>
      <c r="R86" s="811"/>
      <c r="S86" s="811"/>
      <c r="T86" s="812"/>
      <c r="U86" s="816"/>
      <c r="V86" s="817"/>
      <c r="W86" s="817"/>
      <c r="X86" s="817"/>
      <c r="Y86" s="818"/>
      <c r="Z86" s="819" t="s">
        <v>31</v>
      </c>
      <c r="AA86" s="800" t="s">
        <v>38</v>
      </c>
      <c r="AB86" s="242"/>
      <c r="AC86" s="155"/>
      <c r="AD86" s="238"/>
      <c r="AE86" s="258"/>
      <c r="AF86" s="258"/>
      <c r="AG86" s="238"/>
      <c r="AH86" s="155"/>
      <c r="AI86" s="155"/>
      <c r="AJ86" s="221"/>
      <c r="AK86" s="221"/>
      <c r="AL86" s="221"/>
      <c r="AM86" s="257"/>
    </row>
    <row r="87" spans="1:55" ht="9.75" customHeight="1" thickBot="1">
      <c r="A87" s="155"/>
      <c r="B87" s="255"/>
      <c r="C87" s="805"/>
      <c r="D87" s="806"/>
      <c r="E87" s="813"/>
      <c r="F87" s="814"/>
      <c r="G87" s="814"/>
      <c r="H87" s="814"/>
      <c r="I87" s="814"/>
      <c r="J87" s="814"/>
      <c r="K87" s="814"/>
      <c r="L87" s="814"/>
      <c r="M87" s="814"/>
      <c r="N87" s="814"/>
      <c r="O87" s="814"/>
      <c r="P87" s="814"/>
      <c r="Q87" s="814"/>
      <c r="R87" s="814"/>
      <c r="S87" s="814"/>
      <c r="T87" s="815"/>
      <c r="U87" s="795"/>
      <c r="V87" s="796"/>
      <c r="W87" s="796"/>
      <c r="X87" s="796"/>
      <c r="Y87" s="797"/>
      <c r="Z87" s="820"/>
      <c r="AA87" s="800"/>
      <c r="AB87" s="821" t="s">
        <v>68</v>
      </c>
      <c r="AC87" s="822">
        <f>IFERROR(U88/U86*100,0)</f>
        <v>0</v>
      </c>
      <c r="AD87" s="823"/>
      <c r="AE87" s="824"/>
      <c r="AF87" s="828" t="s">
        <v>85</v>
      </c>
      <c r="AG87" s="828" t="s">
        <v>69</v>
      </c>
      <c r="AH87" s="779" t="s">
        <v>38</v>
      </c>
      <c r="AI87" s="552" t="str">
        <f>IF(U86=0,"",IF(AND(AC87&gt;=200/3,AC82&lt;=100),"○","×"))</f>
        <v/>
      </c>
      <c r="AJ87" s="221"/>
      <c r="AK87" s="221"/>
      <c r="AL87" s="221"/>
      <c r="AM87" s="780" t="s">
        <v>2160</v>
      </c>
      <c r="AN87" s="781"/>
      <c r="AO87" s="781"/>
      <c r="AP87" s="781"/>
      <c r="AQ87" s="781"/>
      <c r="AR87" s="781"/>
      <c r="AS87" s="781"/>
      <c r="AT87" s="781"/>
      <c r="AU87" s="781"/>
      <c r="AV87" s="781"/>
      <c r="AW87" s="781"/>
      <c r="AX87" s="781"/>
      <c r="AY87" s="781"/>
      <c r="AZ87" s="781"/>
      <c r="BA87" s="781"/>
      <c r="BB87" s="781"/>
      <c r="BC87" s="782"/>
    </row>
    <row r="88" spans="1:55" ht="9.75" customHeight="1" thickBot="1">
      <c r="A88" s="155"/>
      <c r="B88" s="255"/>
      <c r="C88" s="805"/>
      <c r="D88" s="806"/>
      <c r="E88" s="262"/>
      <c r="F88" s="786" t="s">
        <v>2161</v>
      </c>
      <c r="G88" s="787"/>
      <c r="H88" s="787"/>
      <c r="I88" s="787"/>
      <c r="J88" s="787"/>
      <c r="K88" s="787"/>
      <c r="L88" s="787"/>
      <c r="M88" s="787"/>
      <c r="N88" s="787"/>
      <c r="O88" s="787"/>
      <c r="P88" s="787"/>
      <c r="Q88" s="787"/>
      <c r="R88" s="787"/>
      <c r="S88" s="787"/>
      <c r="T88" s="787"/>
      <c r="U88" s="792"/>
      <c r="V88" s="793"/>
      <c r="W88" s="793"/>
      <c r="X88" s="793"/>
      <c r="Y88" s="794"/>
      <c r="Z88" s="798" t="s">
        <v>31</v>
      </c>
      <c r="AA88" s="800" t="s">
        <v>38</v>
      </c>
      <c r="AB88" s="821"/>
      <c r="AC88" s="825"/>
      <c r="AD88" s="826"/>
      <c r="AE88" s="827"/>
      <c r="AF88" s="828"/>
      <c r="AG88" s="828"/>
      <c r="AH88" s="779"/>
      <c r="AI88" s="553"/>
      <c r="AJ88" s="221"/>
      <c r="AK88" s="221"/>
      <c r="AL88" s="221"/>
      <c r="AM88" s="783"/>
      <c r="AN88" s="784"/>
      <c r="AO88" s="784"/>
      <c r="AP88" s="784"/>
      <c r="AQ88" s="784"/>
      <c r="AR88" s="784"/>
      <c r="AS88" s="784"/>
      <c r="AT88" s="784"/>
      <c r="AU88" s="784"/>
      <c r="AV88" s="784"/>
      <c r="AW88" s="784"/>
      <c r="AX88" s="784"/>
      <c r="AY88" s="784"/>
      <c r="AZ88" s="784"/>
      <c r="BA88" s="784"/>
      <c r="BB88" s="784"/>
      <c r="BC88" s="785"/>
    </row>
    <row r="89" spans="1:55" ht="9.75" customHeight="1" thickBot="1">
      <c r="A89" s="155"/>
      <c r="B89" s="255"/>
      <c r="C89" s="807"/>
      <c r="D89" s="806"/>
      <c r="E89" s="263"/>
      <c r="F89" s="788"/>
      <c r="G89" s="789"/>
      <c r="H89" s="789"/>
      <c r="I89" s="789"/>
      <c r="J89" s="789"/>
      <c r="K89" s="789"/>
      <c r="L89" s="789"/>
      <c r="M89" s="789"/>
      <c r="N89" s="789"/>
      <c r="O89" s="789"/>
      <c r="P89" s="789"/>
      <c r="Q89" s="789"/>
      <c r="R89" s="789"/>
      <c r="S89" s="789"/>
      <c r="T89" s="789"/>
      <c r="U89" s="795"/>
      <c r="V89" s="796"/>
      <c r="W89" s="796"/>
      <c r="X89" s="796"/>
      <c r="Y89" s="797"/>
      <c r="Z89" s="799"/>
      <c r="AA89" s="800"/>
      <c r="AB89" s="155"/>
      <c r="AC89" s="155"/>
      <c r="AD89" s="155"/>
      <c r="AE89" s="155"/>
      <c r="AF89" s="155"/>
      <c r="AG89" s="155"/>
      <c r="AH89" s="155"/>
      <c r="AI89" s="155"/>
      <c r="AJ89" s="221"/>
      <c r="AK89" s="221"/>
      <c r="AL89" s="221"/>
    </row>
    <row r="90" spans="1:55" ht="16.5" customHeight="1">
      <c r="A90" s="155"/>
      <c r="B90" s="255"/>
      <c r="C90" s="808"/>
      <c r="D90" s="809"/>
      <c r="E90" s="264"/>
      <c r="F90" s="790"/>
      <c r="G90" s="791"/>
      <c r="H90" s="791"/>
      <c r="I90" s="791"/>
      <c r="J90" s="791"/>
      <c r="K90" s="791"/>
      <c r="L90" s="791"/>
      <c r="M90" s="791"/>
      <c r="N90" s="791"/>
      <c r="O90" s="791"/>
      <c r="P90" s="791"/>
      <c r="Q90" s="791"/>
      <c r="R90" s="791"/>
      <c r="S90" s="791"/>
      <c r="T90" s="791"/>
      <c r="U90" s="246" t="s">
        <v>68</v>
      </c>
      <c r="V90" s="801">
        <f>U88/2</f>
        <v>0</v>
      </c>
      <c r="W90" s="801"/>
      <c r="X90" s="801"/>
      <c r="Y90" s="27" t="s">
        <v>31</v>
      </c>
      <c r="Z90" s="3" t="s">
        <v>69</v>
      </c>
      <c r="AA90" s="29"/>
      <c r="AB90" s="242"/>
      <c r="AC90" s="243"/>
      <c r="AD90" s="802"/>
      <c r="AE90" s="802"/>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45" t="s">
        <v>94</v>
      </c>
      <c r="C92" s="745"/>
      <c r="D92" s="745"/>
      <c r="E92" s="745"/>
      <c r="F92" s="745"/>
      <c r="G92" s="745"/>
      <c r="H92" s="745"/>
      <c r="I92" s="745"/>
      <c r="J92" s="745"/>
      <c r="K92" s="745"/>
      <c r="L92" s="745"/>
      <c r="M92" s="745"/>
      <c r="N92" s="745"/>
      <c r="O92" s="745"/>
      <c r="P92" s="745"/>
      <c r="Q92" s="745"/>
      <c r="R92" s="745"/>
      <c r="S92" s="745"/>
      <c r="T92" s="745"/>
      <c r="U92" s="745"/>
      <c r="V92" s="745"/>
      <c r="W92" s="745"/>
      <c r="X92" s="745"/>
      <c r="Y92" s="745"/>
      <c r="Z92" s="745"/>
      <c r="AA92" s="745"/>
      <c r="AB92" s="745"/>
      <c r="AC92" s="745"/>
      <c r="AD92" s="745"/>
      <c r="AE92" s="745"/>
      <c r="AF92" s="745"/>
      <c r="AG92" s="745"/>
      <c r="AH92" s="745"/>
      <c r="AI92" s="745"/>
      <c r="AJ92" s="745"/>
      <c r="AK92" s="745"/>
      <c r="AL92" s="267"/>
      <c r="AM92" s="268"/>
    </row>
    <row r="93" spans="1:55" s="165" customFormat="1" ht="14.25"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76" t="str">
        <f>IF(SUM('別紙様式6-2 事業所個票１:事業所個票10'!CI4)&gt;=1,"該当","")</f>
        <v/>
      </c>
      <c r="AJ93" s="777"/>
      <c r="AK93" s="778"/>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76" t="str">
        <f>IF(SUM('別紙様式6-2 事業所個票１:事業所個票10'!CI4)=0,"該当","")</f>
        <v>該当</v>
      </c>
      <c r="AJ95" s="777"/>
      <c r="AK95" s="778"/>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56" t="s">
        <v>99</v>
      </c>
      <c r="D97" s="756"/>
      <c r="E97" s="756"/>
      <c r="F97" s="756"/>
      <c r="G97" s="756"/>
      <c r="H97" s="756"/>
      <c r="I97" s="756"/>
      <c r="J97" s="756"/>
      <c r="K97" s="756"/>
      <c r="L97" s="756"/>
      <c r="M97" s="756"/>
      <c r="N97" s="756"/>
      <c r="O97" s="756"/>
      <c r="P97" s="756"/>
      <c r="Q97" s="756"/>
      <c r="R97" s="756"/>
      <c r="S97" s="756"/>
      <c r="T97" s="756"/>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02"/>
      <c r="D98" s="703"/>
      <c r="E98" s="757" t="s">
        <v>100</v>
      </c>
      <c r="F98" s="757"/>
      <c r="G98" s="757"/>
      <c r="H98" s="757"/>
      <c r="I98" s="757"/>
      <c r="J98" s="757"/>
      <c r="K98" s="757"/>
      <c r="L98" s="757"/>
      <c r="M98" s="757"/>
      <c r="N98" s="757"/>
      <c r="O98" s="757"/>
      <c r="P98" s="757"/>
      <c r="Q98" s="757"/>
      <c r="R98" s="75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2230</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736" t="s">
        <v>2087</v>
      </c>
      <c r="AO99" s="736"/>
      <c r="AP99" s="736"/>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736" t="s">
        <v>2088</v>
      </c>
      <c r="AO100" s="736"/>
      <c r="AP100" s="736"/>
    </row>
    <row r="101" spans="1:55" s="165" customFormat="1" ht="16.5" customHeight="1">
      <c r="A101" s="164"/>
      <c r="B101" s="279"/>
      <c r="C101" s="290" t="s">
        <v>104</v>
      </c>
      <c r="D101" s="291" t="s">
        <v>2229</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41" t="s">
        <v>105</v>
      </c>
      <c r="D103" s="741"/>
      <c r="E103" s="741"/>
      <c r="F103" s="741"/>
      <c r="G103" s="741"/>
      <c r="H103" s="741"/>
      <c r="I103" s="741"/>
      <c r="J103" s="741"/>
      <c r="K103" s="741"/>
      <c r="L103" s="224"/>
      <c r="M103" s="702"/>
      <c r="N103" s="703"/>
      <c r="O103" s="773" t="s">
        <v>2234</v>
      </c>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5"/>
      <c r="AK103" s="183" t="str">
        <f>IF(T98="○","",(IF(AM100=TRUE,"○","×")))</f>
        <v>×</v>
      </c>
      <c r="AL103" s="164"/>
      <c r="AM103" s="690" t="s">
        <v>2010</v>
      </c>
      <c r="AN103" s="696"/>
      <c r="AO103" s="696"/>
      <c r="AP103" s="696"/>
      <c r="AQ103" s="696"/>
      <c r="AR103" s="696"/>
      <c r="AS103" s="696"/>
      <c r="AT103" s="696"/>
      <c r="AU103" s="696"/>
      <c r="AV103" s="696"/>
      <c r="AW103" s="696"/>
      <c r="AX103" s="696"/>
      <c r="AY103" s="696"/>
      <c r="AZ103" s="696"/>
      <c r="BA103" s="696"/>
      <c r="BB103" s="696"/>
      <c r="BC103" s="697"/>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56" t="s">
        <v>106</v>
      </c>
      <c r="D105" s="756"/>
      <c r="E105" s="756"/>
      <c r="F105" s="756"/>
      <c r="G105" s="756"/>
      <c r="H105" s="756"/>
      <c r="I105" s="756"/>
      <c r="J105" s="756"/>
      <c r="K105" s="756"/>
      <c r="L105" s="756"/>
      <c r="M105" s="756"/>
      <c r="N105" s="756"/>
      <c r="O105" s="756"/>
      <c r="P105" s="756"/>
      <c r="Q105" s="756"/>
      <c r="R105" s="756"/>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02"/>
      <c r="D106" s="703"/>
      <c r="E106" s="757" t="s">
        <v>107</v>
      </c>
      <c r="F106" s="757"/>
      <c r="G106" s="757"/>
      <c r="H106" s="757"/>
      <c r="I106" s="757"/>
      <c r="J106" s="757"/>
      <c r="K106" s="757"/>
      <c r="L106" s="757"/>
      <c r="M106" s="757"/>
      <c r="N106" s="757"/>
      <c r="O106" s="757"/>
      <c r="P106" s="757"/>
      <c r="Q106" s="757"/>
      <c r="R106" s="75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759"/>
      <c r="C107" s="280" t="s">
        <v>101</v>
      </c>
      <c r="D107" s="760" t="s">
        <v>2208</v>
      </c>
      <c r="E107" s="761"/>
      <c r="F107" s="761"/>
      <c r="G107" s="761"/>
      <c r="H107" s="762"/>
      <c r="I107" s="762"/>
      <c r="J107" s="762"/>
      <c r="K107" s="762"/>
      <c r="L107" s="762"/>
      <c r="M107" s="762"/>
      <c r="N107" s="762"/>
      <c r="O107" s="762"/>
      <c r="P107" s="762"/>
      <c r="Q107" s="762"/>
      <c r="R107" s="762"/>
      <c r="S107" s="762"/>
      <c r="T107" s="762"/>
      <c r="U107" s="762"/>
      <c r="V107" s="762"/>
      <c r="W107" s="762"/>
      <c r="X107" s="762"/>
      <c r="Y107" s="762"/>
      <c r="Z107" s="762"/>
      <c r="AA107" s="762"/>
      <c r="AB107" s="762"/>
      <c r="AC107" s="762"/>
      <c r="AD107" s="762"/>
      <c r="AE107" s="762"/>
      <c r="AF107" s="762"/>
      <c r="AG107" s="762"/>
      <c r="AH107" s="762"/>
      <c r="AI107" s="762"/>
      <c r="AJ107" s="762"/>
      <c r="AK107" s="763"/>
      <c r="AL107" s="164"/>
      <c r="AM107" s="69" t="b">
        <v>0</v>
      </c>
      <c r="AN107" s="736" t="s">
        <v>2087</v>
      </c>
      <c r="AO107" s="736"/>
      <c r="AP107" s="736"/>
      <c r="AQ107" s="157"/>
      <c r="AR107" s="69" t="b">
        <v>0</v>
      </c>
      <c r="AS107" s="736" t="s">
        <v>2089</v>
      </c>
      <c r="AT107" s="736"/>
      <c r="AU107" s="736"/>
    </row>
    <row r="108" spans="1:55" s="165" customFormat="1" ht="25.5" customHeight="1" thickBot="1">
      <c r="A108" s="164"/>
      <c r="B108" s="759"/>
      <c r="C108" s="711"/>
      <c r="D108" s="713" t="s">
        <v>108</v>
      </c>
      <c r="E108" s="714"/>
      <c r="F108" s="714"/>
      <c r="G108" s="714"/>
      <c r="H108" s="746"/>
      <c r="I108" s="748" t="s">
        <v>32</v>
      </c>
      <c r="J108" s="750" t="s">
        <v>2228</v>
      </c>
      <c r="K108" s="751"/>
      <c r="L108" s="751"/>
      <c r="M108" s="751"/>
      <c r="N108" s="751"/>
      <c r="O108" s="751"/>
      <c r="P108" s="751"/>
      <c r="Q108" s="751"/>
      <c r="R108" s="751"/>
      <c r="S108" s="751"/>
      <c r="T108" s="751"/>
      <c r="U108" s="751"/>
      <c r="V108" s="751"/>
      <c r="W108" s="751"/>
      <c r="X108" s="751"/>
      <c r="Y108" s="751"/>
      <c r="Z108" s="751"/>
      <c r="AA108" s="751"/>
      <c r="AB108" s="751"/>
      <c r="AC108" s="751"/>
      <c r="AD108" s="751"/>
      <c r="AE108" s="751"/>
      <c r="AF108" s="751"/>
      <c r="AG108" s="751"/>
      <c r="AH108" s="751"/>
      <c r="AI108" s="751"/>
      <c r="AJ108" s="751"/>
      <c r="AK108" s="752"/>
      <c r="AL108" s="164"/>
      <c r="AM108" s="69" t="b">
        <v>0</v>
      </c>
      <c r="AN108" s="736" t="s">
        <v>2088</v>
      </c>
      <c r="AO108" s="736"/>
      <c r="AP108" s="736"/>
      <c r="AQ108" s="301"/>
      <c r="AR108" s="69" t="b">
        <v>0</v>
      </c>
      <c r="AS108" s="736" t="s">
        <v>2090</v>
      </c>
      <c r="AT108" s="736"/>
      <c r="AU108" s="736"/>
      <c r="AV108" s="301"/>
      <c r="AW108" s="301"/>
      <c r="AX108" s="301"/>
      <c r="AY108" s="301"/>
      <c r="AZ108" s="301"/>
      <c r="BA108" s="301"/>
      <c r="BB108" s="301"/>
      <c r="BC108" s="301"/>
    </row>
    <row r="109" spans="1:55" s="165" customFormat="1" ht="33" customHeight="1" thickBot="1">
      <c r="A109" s="164"/>
      <c r="B109" s="759"/>
      <c r="C109" s="711"/>
      <c r="D109" s="715"/>
      <c r="E109" s="716"/>
      <c r="F109" s="716"/>
      <c r="G109" s="716"/>
      <c r="H109" s="747"/>
      <c r="I109" s="749"/>
      <c r="J109" s="753" t="s">
        <v>2341</v>
      </c>
      <c r="K109" s="754"/>
      <c r="L109" s="754"/>
      <c r="M109" s="754"/>
      <c r="N109" s="754"/>
      <c r="O109" s="754"/>
      <c r="P109" s="754"/>
      <c r="Q109" s="754"/>
      <c r="R109" s="754"/>
      <c r="S109" s="754"/>
      <c r="T109" s="754"/>
      <c r="U109" s="754"/>
      <c r="V109" s="754"/>
      <c r="W109" s="754"/>
      <c r="X109" s="754"/>
      <c r="Y109" s="754"/>
      <c r="Z109" s="754"/>
      <c r="AA109" s="754"/>
      <c r="AB109" s="754"/>
      <c r="AC109" s="754"/>
      <c r="AD109" s="754"/>
      <c r="AE109" s="754"/>
      <c r="AF109" s="754"/>
      <c r="AG109" s="754"/>
      <c r="AH109" s="754"/>
      <c r="AI109" s="754"/>
      <c r="AJ109" s="754"/>
      <c r="AK109" s="755"/>
      <c r="AL109" s="164"/>
      <c r="AM109" s="690" t="s">
        <v>2162</v>
      </c>
      <c r="AN109" s="691"/>
      <c r="AO109" s="691"/>
      <c r="AP109" s="691"/>
      <c r="AQ109" s="691"/>
      <c r="AR109" s="691"/>
      <c r="AS109" s="691"/>
      <c r="AT109" s="691"/>
      <c r="AU109" s="691"/>
      <c r="AV109" s="691"/>
      <c r="AW109" s="691"/>
      <c r="AX109" s="691"/>
      <c r="AY109" s="691"/>
      <c r="AZ109" s="691"/>
      <c r="BA109" s="691"/>
      <c r="BB109" s="691"/>
      <c r="BC109" s="692"/>
    </row>
    <row r="110" spans="1:55" s="165" customFormat="1" ht="19.5" customHeight="1" thickBot="1">
      <c r="A110" s="164"/>
      <c r="B110" s="759"/>
      <c r="C110" s="711"/>
      <c r="D110" s="715"/>
      <c r="E110" s="716"/>
      <c r="F110" s="716"/>
      <c r="G110" s="716"/>
      <c r="H110" s="764"/>
      <c r="I110" s="766" t="s">
        <v>39</v>
      </c>
      <c r="J110" s="302" t="s">
        <v>109</v>
      </c>
      <c r="K110" s="303"/>
      <c r="L110" s="303"/>
      <c r="M110" s="303"/>
      <c r="N110" s="303"/>
      <c r="O110" s="303"/>
      <c r="P110" s="303"/>
      <c r="Q110" s="303"/>
      <c r="R110" s="303"/>
      <c r="S110" s="768" t="s">
        <v>110</v>
      </c>
      <c r="T110" s="768"/>
      <c r="U110" s="768"/>
      <c r="V110" s="768"/>
      <c r="W110" s="768"/>
      <c r="X110" s="768"/>
      <c r="Y110" s="768"/>
      <c r="Z110" s="768"/>
      <c r="AA110" s="768"/>
      <c r="AB110" s="768"/>
      <c r="AC110" s="768"/>
      <c r="AD110" s="768"/>
      <c r="AE110" s="768"/>
      <c r="AF110" s="768"/>
      <c r="AG110" s="768"/>
      <c r="AH110" s="768"/>
      <c r="AI110" s="768"/>
      <c r="AJ110" s="768"/>
      <c r="AK110" s="769"/>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59"/>
      <c r="C111" s="712"/>
      <c r="D111" s="717"/>
      <c r="E111" s="718"/>
      <c r="F111" s="718"/>
      <c r="G111" s="718"/>
      <c r="H111" s="765"/>
      <c r="I111" s="767"/>
      <c r="J111" s="770" t="s">
        <v>2342</v>
      </c>
      <c r="K111" s="771"/>
      <c r="L111" s="771"/>
      <c r="M111" s="771"/>
      <c r="N111" s="771"/>
      <c r="O111" s="771"/>
      <c r="P111" s="771"/>
      <c r="Q111" s="771"/>
      <c r="R111" s="771"/>
      <c r="S111" s="771"/>
      <c r="T111" s="771"/>
      <c r="U111" s="771"/>
      <c r="V111" s="771"/>
      <c r="W111" s="771"/>
      <c r="X111" s="771"/>
      <c r="Y111" s="771"/>
      <c r="Z111" s="771"/>
      <c r="AA111" s="771"/>
      <c r="AB111" s="771"/>
      <c r="AC111" s="771"/>
      <c r="AD111" s="771"/>
      <c r="AE111" s="771"/>
      <c r="AF111" s="771"/>
      <c r="AG111" s="771"/>
      <c r="AH111" s="771"/>
      <c r="AI111" s="771"/>
      <c r="AJ111" s="771"/>
      <c r="AK111" s="772"/>
      <c r="AL111" s="164"/>
      <c r="AM111" s="690" t="s">
        <v>2163</v>
      </c>
      <c r="AN111" s="691"/>
      <c r="AO111" s="691"/>
      <c r="AP111" s="691"/>
      <c r="AQ111" s="691"/>
      <c r="AR111" s="691"/>
      <c r="AS111" s="691"/>
      <c r="AT111" s="691"/>
      <c r="AU111" s="691"/>
      <c r="AV111" s="691"/>
      <c r="AW111" s="691"/>
      <c r="AX111" s="691"/>
      <c r="AY111" s="691"/>
      <c r="AZ111" s="691"/>
      <c r="BA111" s="691"/>
      <c r="BB111" s="691"/>
      <c r="BC111" s="692"/>
    </row>
    <row r="112" spans="1:55" s="165" customFormat="1" ht="18" customHeight="1">
      <c r="A112" s="164"/>
      <c r="B112" s="304"/>
      <c r="C112" s="305" t="s">
        <v>102</v>
      </c>
      <c r="D112" s="291" t="s">
        <v>2209</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41" t="s">
        <v>2164</v>
      </c>
      <c r="D114" s="741"/>
      <c r="E114" s="741"/>
      <c r="F114" s="741"/>
      <c r="G114" s="741"/>
      <c r="H114" s="741"/>
      <c r="I114" s="741"/>
      <c r="J114" s="741"/>
      <c r="K114" s="741"/>
      <c r="L114" s="224"/>
      <c r="M114" s="702"/>
      <c r="N114" s="703"/>
      <c r="O114" s="742" t="s">
        <v>111</v>
      </c>
      <c r="P114" s="743"/>
      <c r="Q114" s="743"/>
      <c r="R114" s="743"/>
      <c r="S114" s="743"/>
      <c r="T114" s="743"/>
      <c r="U114" s="743"/>
      <c r="V114" s="743"/>
      <c r="W114" s="743"/>
      <c r="X114" s="743"/>
      <c r="Y114" s="743"/>
      <c r="Z114" s="743"/>
      <c r="AA114" s="743"/>
      <c r="AB114" s="743"/>
      <c r="AC114" s="743"/>
      <c r="AD114" s="743"/>
      <c r="AE114" s="743"/>
      <c r="AF114" s="743"/>
      <c r="AG114" s="743"/>
      <c r="AH114" s="743"/>
      <c r="AI114" s="743"/>
      <c r="AJ114" s="744"/>
      <c r="AK114" s="183" t="str">
        <f>IF(T106="○","",(IF(AM108=TRUE,"○","×")))</f>
        <v>×</v>
      </c>
      <c r="AL114" s="164"/>
      <c r="AM114" s="690" t="s">
        <v>2011</v>
      </c>
      <c r="AN114" s="696"/>
      <c r="AO114" s="696"/>
      <c r="AP114" s="696"/>
      <c r="AQ114" s="696"/>
      <c r="AR114" s="696"/>
      <c r="AS114" s="696"/>
      <c r="AT114" s="696"/>
      <c r="AU114" s="696"/>
      <c r="AV114" s="696"/>
      <c r="AW114" s="696"/>
      <c r="AX114" s="696"/>
      <c r="AY114" s="696"/>
      <c r="AZ114" s="696"/>
      <c r="BA114" s="696"/>
      <c r="BB114" s="696"/>
      <c r="BC114" s="697"/>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45" t="s">
        <v>112</v>
      </c>
      <c r="C116" s="745"/>
      <c r="D116" s="745"/>
      <c r="E116" s="745"/>
      <c r="F116" s="745"/>
      <c r="G116" s="745"/>
      <c r="H116" s="745"/>
      <c r="I116" s="745"/>
      <c r="J116" s="745"/>
      <c r="K116" s="745"/>
      <c r="L116" s="745"/>
      <c r="M116" s="745"/>
      <c r="N116" s="745"/>
      <c r="O116" s="745"/>
      <c r="P116" s="745"/>
      <c r="Q116" s="745"/>
      <c r="R116" s="745"/>
      <c r="S116" s="745"/>
      <c r="T116" s="745"/>
      <c r="U116" s="745"/>
      <c r="V116" s="745"/>
      <c r="W116" s="745"/>
      <c r="X116" s="745"/>
      <c r="Y116" s="745"/>
      <c r="Z116" s="745"/>
      <c r="AA116" s="745"/>
      <c r="AB116" s="745"/>
      <c r="AC116" s="745"/>
      <c r="AD116" s="745"/>
      <c r="AE116" s="745"/>
      <c r="AF116" s="745"/>
      <c r="AG116" s="745"/>
      <c r="AH116" s="745"/>
      <c r="AI116" s="745"/>
      <c r="AJ116" s="745"/>
      <c r="AK116" s="745"/>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736" t="s">
        <v>2089</v>
      </c>
      <c r="AT117" s="736"/>
      <c r="AU117" s="736"/>
    </row>
    <row r="118" spans="1:55" s="165" customFormat="1" ht="20.25" customHeight="1" thickBot="1">
      <c r="A118" s="164"/>
      <c r="B118" s="702"/>
      <c r="C118" s="703"/>
      <c r="D118" s="737" t="s">
        <v>107</v>
      </c>
      <c r="E118" s="737"/>
      <c r="F118" s="737"/>
      <c r="G118" s="737"/>
      <c r="H118" s="737"/>
      <c r="I118" s="737"/>
      <c r="J118" s="737"/>
      <c r="K118" s="737"/>
      <c r="L118" s="737"/>
      <c r="M118" s="737"/>
      <c r="N118" s="737"/>
      <c r="O118" s="737"/>
      <c r="P118" s="737"/>
      <c r="Q118" s="738"/>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736" t="s">
        <v>2087</v>
      </c>
      <c r="AO118" s="736"/>
      <c r="AP118" s="736"/>
      <c r="AR118" s="69" t="b">
        <v>0</v>
      </c>
      <c r="AS118" s="736" t="s">
        <v>2090</v>
      </c>
      <c r="AT118" s="736"/>
      <c r="AU118" s="736"/>
    </row>
    <row r="119" spans="1:55" s="165" customFormat="1" ht="28.5" customHeight="1" thickBot="1">
      <c r="A119" s="164"/>
      <c r="B119" s="280" t="s">
        <v>101</v>
      </c>
      <c r="C119" s="739" t="s">
        <v>2210</v>
      </c>
      <c r="D119" s="652"/>
      <c r="E119" s="652"/>
      <c r="F119" s="652"/>
      <c r="G119" s="652"/>
      <c r="H119" s="652"/>
      <c r="I119" s="652"/>
      <c r="J119" s="652"/>
      <c r="K119" s="652"/>
      <c r="L119" s="652"/>
      <c r="M119" s="652"/>
      <c r="N119" s="652"/>
      <c r="O119" s="652"/>
      <c r="P119" s="652"/>
      <c r="Q119" s="652"/>
      <c r="R119" s="652"/>
      <c r="S119" s="655"/>
      <c r="T119" s="652"/>
      <c r="U119" s="652"/>
      <c r="V119" s="652"/>
      <c r="W119" s="652"/>
      <c r="X119" s="652"/>
      <c r="Y119" s="652"/>
      <c r="Z119" s="652"/>
      <c r="AA119" s="652"/>
      <c r="AB119" s="652"/>
      <c r="AC119" s="652"/>
      <c r="AD119" s="652"/>
      <c r="AE119" s="652"/>
      <c r="AF119" s="652"/>
      <c r="AG119" s="652"/>
      <c r="AH119" s="652"/>
      <c r="AI119" s="652"/>
      <c r="AJ119" s="652"/>
      <c r="AK119" s="740"/>
      <c r="AL119" s="164"/>
      <c r="AM119" s="69" t="b">
        <v>0</v>
      </c>
      <c r="AN119" s="736" t="s">
        <v>2088</v>
      </c>
      <c r="AO119" s="736"/>
      <c r="AP119" s="736"/>
      <c r="AR119" s="69" t="b">
        <v>0</v>
      </c>
      <c r="AS119" s="736" t="s">
        <v>2091</v>
      </c>
      <c r="AT119" s="736"/>
      <c r="AU119" s="736"/>
    </row>
    <row r="120" spans="1:55" s="165" customFormat="1" ht="25.5" customHeight="1">
      <c r="A120" s="164"/>
      <c r="B120" s="711"/>
      <c r="C120" s="713" t="s">
        <v>114</v>
      </c>
      <c r="D120" s="714"/>
      <c r="E120" s="714"/>
      <c r="F120" s="714"/>
      <c r="G120" s="316"/>
      <c r="H120" s="317" t="s">
        <v>32</v>
      </c>
      <c r="I120" s="719" t="s">
        <v>115</v>
      </c>
      <c r="J120" s="720"/>
      <c r="K120" s="720"/>
      <c r="L120" s="720"/>
      <c r="M120" s="720"/>
      <c r="N120" s="720"/>
      <c r="O120" s="720"/>
      <c r="P120" s="720"/>
      <c r="Q120" s="720"/>
      <c r="R120" s="720"/>
      <c r="S120" s="720"/>
      <c r="T120" s="720"/>
      <c r="U120" s="720"/>
      <c r="V120" s="720"/>
      <c r="W120" s="720"/>
      <c r="X120" s="720"/>
      <c r="Y120" s="720"/>
      <c r="Z120" s="720"/>
      <c r="AA120" s="720"/>
      <c r="AB120" s="720"/>
      <c r="AC120" s="720"/>
      <c r="AD120" s="720"/>
      <c r="AE120" s="720"/>
      <c r="AF120" s="720"/>
      <c r="AG120" s="720"/>
      <c r="AH120" s="720"/>
      <c r="AI120" s="720"/>
      <c r="AJ120" s="720"/>
      <c r="AK120" s="721"/>
      <c r="AL120" s="164"/>
      <c r="AM120" s="634" t="s">
        <v>2165</v>
      </c>
      <c r="AN120" s="722"/>
      <c r="AO120" s="722"/>
      <c r="AP120" s="722"/>
      <c r="AQ120" s="722"/>
      <c r="AR120" s="722"/>
      <c r="AS120" s="722"/>
      <c r="AT120" s="722"/>
      <c r="AU120" s="722"/>
      <c r="AV120" s="722"/>
      <c r="AW120" s="722"/>
      <c r="AX120" s="722"/>
      <c r="AY120" s="722"/>
      <c r="AZ120" s="722"/>
      <c r="BA120" s="722"/>
      <c r="BB120" s="722"/>
      <c r="BC120" s="723"/>
    </row>
    <row r="121" spans="1:55" s="165" customFormat="1" ht="33.75" customHeight="1">
      <c r="A121" s="164"/>
      <c r="B121" s="711"/>
      <c r="C121" s="715"/>
      <c r="D121" s="716"/>
      <c r="E121" s="716"/>
      <c r="F121" s="716"/>
      <c r="G121" s="318"/>
      <c r="H121" s="319" t="s">
        <v>39</v>
      </c>
      <c r="I121" s="730" t="s">
        <v>116</v>
      </c>
      <c r="J121" s="731"/>
      <c r="K121" s="731"/>
      <c r="L121" s="731"/>
      <c r="M121" s="731"/>
      <c r="N121" s="731"/>
      <c r="O121" s="731"/>
      <c r="P121" s="731"/>
      <c r="Q121" s="731"/>
      <c r="R121" s="731"/>
      <c r="S121" s="731"/>
      <c r="T121" s="731"/>
      <c r="U121" s="731"/>
      <c r="V121" s="731"/>
      <c r="W121" s="731"/>
      <c r="X121" s="731"/>
      <c r="Y121" s="731"/>
      <c r="Z121" s="731"/>
      <c r="AA121" s="731"/>
      <c r="AB121" s="731"/>
      <c r="AC121" s="731"/>
      <c r="AD121" s="731"/>
      <c r="AE121" s="731"/>
      <c r="AF121" s="731"/>
      <c r="AG121" s="731"/>
      <c r="AH121" s="731"/>
      <c r="AI121" s="731"/>
      <c r="AJ121" s="731"/>
      <c r="AK121" s="732"/>
      <c r="AL121" s="164"/>
      <c r="AM121" s="724"/>
      <c r="AN121" s="725"/>
      <c r="AO121" s="725"/>
      <c r="AP121" s="725"/>
      <c r="AQ121" s="725"/>
      <c r="AR121" s="725"/>
      <c r="AS121" s="725"/>
      <c r="AT121" s="725"/>
      <c r="AU121" s="725"/>
      <c r="AV121" s="725"/>
      <c r="AW121" s="725"/>
      <c r="AX121" s="725"/>
      <c r="AY121" s="725"/>
      <c r="AZ121" s="725"/>
      <c r="BA121" s="725"/>
      <c r="BB121" s="725"/>
      <c r="BC121" s="726"/>
    </row>
    <row r="122" spans="1:55" s="165" customFormat="1" ht="37.5" customHeight="1" thickBot="1">
      <c r="A122" s="164"/>
      <c r="B122" s="712"/>
      <c r="C122" s="717"/>
      <c r="D122" s="718"/>
      <c r="E122" s="718"/>
      <c r="F122" s="718"/>
      <c r="G122" s="320"/>
      <c r="H122" s="321" t="s">
        <v>40</v>
      </c>
      <c r="I122" s="733" t="s">
        <v>117</v>
      </c>
      <c r="J122" s="734"/>
      <c r="K122" s="734"/>
      <c r="L122" s="734"/>
      <c r="M122" s="734"/>
      <c r="N122" s="734"/>
      <c r="O122" s="734"/>
      <c r="P122" s="734"/>
      <c r="Q122" s="734"/>
      <c r="R122" s="734"/>
      <c r="S122" s="734"/>
      <c r="T122" s="734"/>
      <c r="U122" s="734"/>
      <c r="V122" s="734"/>
      <c r="W122" s="734"/>
      <c r="X122" s="734"/>
      <c r="Y122" s="734"/>
      <c r="Z122" s="734"/>
      <c r="AA122" s="734"/>
      <c r="AB122" s="734"/>
      <c r="AC122" s="734"/>
      <c r="AD122" s="734"/>
      <c r="AE122" s="734"/>
      <c r="AF122" s="734"/>
      <c r="AG122" s="734"/>
      <c r="AH122" s="734"/>
      <c r="AI122" s="734"/>
      <c r="AJ122" s="734"/>
      <c r="AK122" s="735"/>
      <c r="AL122" s="164"/>
      <c r="AM122" s="727"/>
      <c r="AN122" s="728"/>
      <c r="AO122" s="728"/>
      <c r="AP122" s="728"/>
      <c r="AQ122" s="728"/>
      <c r="AR122" s="728"/>
      <c r="AS122" s="728"/>
      <c r="AT122" s="728"/>
      <c r="AU122" s="728"/>
      <c r="AV122" s="728"/>
      <c r="AW122" s="728"/>
      <c r="AX122" s="728"/>
      <c r="AY122" s="728"/>
      <c r="AZ122" s="728"/>
      <c r="BA122" s="728"/>
      <c r="BB122" s="728"/>
      <c r="BC122" s="729"/>
    </row>
    <row r="123" spans="1:55" s="165" customFormat="1" ht="13.5" customHeight="1">
      <c r="A123" s="164"/>
      <c r="B123" s="322" t="s">
        <v>102</v>
      </c>
      <c r="C123" s="698" t="s">
        <v>2209</v>
      </c>
      <c r="D123" s="699"/>
      <c r="E123" s="699"/>
      <c r="F123" s="699"/>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699"/>
      <c r="AK123" s="700"/>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701" t="s">
        <v>2166</v>
      </c>
      <c r="C125" s="701"/>
      <c r="D125" s="701"/>
      <c r="E125" s="701"/>
      <c r="F125" s="701"/>
      <c r="G125" s="701"/>
      <c r="H125" s="701"/>
      <c r="I125" s="701"/>
      <c r="J125" s="701"/>
      <c r="K125" s="701"/>
      <c r="L125" s="224"/>
      <c r="M125" s="702"/>
      <c r="N125" s="703"/>
      <c r="O125" s="704" t="s">
        <v>118</v>
      </c>
      <c r="P125" s="705"/>
      <c r="Q125" s="705"/>
      <c r="R125" s="705"/>
      <c r="S125" s="705"/>
      <c r="T125" s="705"/>
      <c r="U125" s="705"/>
      <c r="V125" s="705"/>
      <c r="W125" s="705"/>
      <c r="X125" s="705"/>
      <c r="Y125" s="705"/>
      <c r="Z125" s="705"/>
      <c r="AA125" s="705"/>
      <c r="AB125" s="705"/>
      <c r="AC125" s="705"/>
      <c r="AD125" s="705"/>
      <c r="AE125" s="705"/>
      <c r="AF125" s="705"/>
      <c r="AG125" s="705"/>
      <c r="AH125" s="705"/>
      <c r="AI125" s="705"/>
      <c r="AJ125" s="705"/>
      <c r="AK125" s="183" t="str">
        <f>IF(S118="","",IF(S118="○","",IF(AM119=TRUE,"○","×")))</f>
        <v/>
      </c>
      <c r="AL125" s="164"/>
      <c r="AM125" s="648" t="s">
        <v>2012</v>
      </c>
      <c r="AN125" s="555"/>
      <c r="AO125" s="555"/>
      <c r="AP125" s="555"/>
      <c r="AQ125" s="555"/>
      <c r="AR125" s="555"/>
      <c r="AS125" s="555"/>
      <c r="AT125" s="555"/>
      <c r="AU125" s="555"/>
      <c r="AV125" s="555"/>
      <c r="AW125" s="555"/>
      <c r="AX125" s="555"/>
      <c r="AY125" s="555"/>
      <c r="AZ125" s="555"/>
      <c r="BA125" s="555"/>
      <c r="BB125" s="555"/>
      <c r="BC125" s="55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626" t="s">
        <v>119</v>
      </c>
      <c r="C127" s="626"/>
      <c r="D127" s="626"/>
      <c r="E127" s="626"/>
      <c r="F127" s="626"/>
      <c r="G127" s="626"/>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26"/>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927" t="s">
        <v>121</v>
      </c>
      <c r="C129" s="928"/>
      <c r="D129" s="928"/>
      <c r="E129" s="928"/>
      <c r="F129" s="928"/>
      <c r="G129" s="928"/>
      <c r="H129" s="928"/>
      <c r="I129" s="928"/>
      <c r="J129" s="928"/>
      <c r="K129" s="928"/>
      <c r="L129" s="706" t="s">
        <v>2176</v>
      </c>
      <c r="M129" s="706"/>
      <c r="N129" s="706"/>
      <c r="O129" s="706"/>
      <c r="P129" s="706"/>
      <c r="Q129" s="706"/>
      <c r="R129" s="706"/>
      <c r="S129" s="706"/>
      <c r="T129" s="706"/>
      <c r="U129" s="706"/>
      <c r="V129" s="706"/>
      <c r="W129" s="706"/>
      <c r="X129" s="706"/>
      <c r="Y129" s="706"/>
      <c r="Z129" s="706"/>
      <c r="AA129" s="707"/>
      <c r="AB129" s="325">
        <f>SUM('別紙様式6-2 事業所個票１:事業所個票10'!AG37)</f>
        <v>0</v>
      </c>
      <c r="AC129" s="708" t="s">
        <v>2178</v>
      </c>
      <c r="AD129" s="709" t="str">
        <f>IF(AB130=0,"",IF(AB129&gt;=AB130,"○","×"))</f>
        <v/>
      </c>
      <c r="AE129" s="155"/>
      <c r="AF129" s="155"/>
      <c r="AG129" s="155"/>
      <c r="AH129" s="155"/>
      <c r="AI129" s="155"/>
      <c r="AJ129" s="155"/>
      <c r="AK129" s="155"/>
      <c r="AL129" s="155"/>
      <c r="AM129" s="326" t="str">
        <f>IF(OR(AD129="×",AD131="×"),"×","")</f>
        <v/>
      </c>
    </row>
    <row r="130" spans="1:56" ht="24.75" customHeight="1" thickBot="1">
      <c r="A130" s="155"/>
      <c r="B130" s="958"/>
      <c r="C130" s="959"/>
      <c r="D130" s="959"/>
      <c r="E130" s="959"/>
      <c r="F130" s="959"/>
      <c r="G130" s="959"/>
      <c r="H130" s="959"/>
      <c r="I130" s="959"/>
      <c r="J130" s="959"/>
      <c r="K130" s="959"/>
      <c r="L130" s="706" t="s">
        <v>2177</v>
      </c>
      <c r="M130" s="706"/>
      <c r="N130" s="706"/>
      <c r="O130" s="706"/>
      <c r="P130" s="706"/>
      <c r="Q130" s="706"/>
      <c r="R130" s="706"/>
      <c r="S130" s="706"/>
      <c r="T130" s="706"/>
      <c r="U130" s="706"/>
      <c r="V130" s="706"/>
      <c r="W130" s="706"/>
      <c r="X130" s="706"/>
      <c r="Y130" s="706"/>
      <c r="Z130" s="706"/>
      <c r="AA130" s="707"/>
      <c r="AB130" s="325">
        <f>SUM('別紙様式6-2 事業所個票１:事業所個票10'!CI6)</f>
        <v>0</v>
      </c>
      <c r="AC130" s="708"/>
      <c r="AD130" s="710"/>
      <c r="AE130" s="155"/>
      <c r="AF130" s="155"/>
      <c r="AG130" s="155"/>
      <c r="AH130" s="155"/>
      <c r="AI130" s="155"/>
      <c r="AJ130" s="155"/>
      <c r="AK130" s="155"/>
      <c r="AL130" s="155"/>
    </row>
    <row r="131" spans="1:56" ht="24.75" customHeight="1" thickBot="1">
      <c r="A131" s="155"/>
      <c r="B131" s="651" t="s">
        <v>2167</v>
      </c>
      <c r="C131" s="652"/>
      <c r="D131" s="652"/>
      <c r="E131" s="652"/>
      <c r="F131" s="652"/>
      <c r="G131" s="652"/>
      <c r="H131" s="652"/>
      <c r="I131" s="652"/>
      <c r="J131" s="652"/>
      <c r="K131" s="652"/>
      <c r="L131" s="706" t="s">
        <v>2176</v>
      </c>
      <c r="M131" s="706"/>
      <c r="N131" s="706"/>
      <c r="O131" s="706"/>
      <c r="P131" s="706"/>
      <c r="Q131" s="706"/>
      <c r="R131" s="706"/>
      <c r="S131" s="706"/>
      <c r="T131" s="706"/>
      <c r="U131" s="706"/>
      <c r="V131" s="706"/>
      <c r="W131" s="706"/>
      <c r="X131" s="706"/>
      <c r="Y131" s="706"/>
      <c r="Z131" s="706"/>
      <c r="AA131" s="707"/>
      <c r="AB131" s="325">
        <f>SUM('別紙様式6-2 事業所個票１:事業所個票10'!AO37)</f>
        <v>1</v>
      </c>
      <c r="AC131" s="708" t="s">
        <v>2178</v>
      </c>
      <c r="AD131" s="709" t="str">
        <f>IF(AB132=0,"",IF(AB131&gt;=AB132,"○","×"))</f>
        <v/>
      </c>
      <c r="AE131" s="155"/>
      <c r="AF131" s="327"/>
      <c r="AG131" s="155"/>
      <c r="AH131" s="155"/>
      <c r="AI131" s="155"/>
      <c r="AJ131" s="155"/>
      <c r="AK131" s="155"/>
      <c r="AL131" s="155"/>
    </row>
    <row r="132" spans="1:56" ht="24.75" customHeight="1" thickBot="1">
      <c r="A132" s="155"/>
      <c r="B132" s="657"/>
      <c r="C132" s="658"/>
      <c r="D132" s="658"/>
      <c r="E132" s="658"/>
      <c r="F132" s="658"/>
      <c r="G132" s="658"/>
      <c r="H132" s="658"/>
      <c r="I132" s="658"/>
      <c r="J132" s="658"/>
      <c r="K132" s="658"/>
      <c r="L132" s="706" t="s">
        <v>2177</v>
      </c>
      <c r="M132" s="706"/>
      <c r="N132" s="706"/>
      <c r="O132" s="706"/>
      <c r="P132" s="706"/>
      <c r="Q132" s="706"/>
      <c r="R132" s="706"/>
      <c r="S132" s="706"/>
      <c r="T132" s="706"/>
      <c r="U132" s="706"/>
      <c r="V132" s="706"/>
      <c r="W132" s="706"/>
      <c r="X132" s="706"/>
      <c r="Y132" s="706"/>
      <c r="Z132" s="706"/>
      <c r="AA132" s="707"/>
      <c r="AB132" s="325">
        <f>SUM('別紙様式6-2 事業所個票１:事業所個票10'!CI6)</f>
        <v>0</v>
      </c>
      <c r="AC132" s="708"/>
      <c r="AD132" s="710"/>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48" t="s">
        <v>2168</v>
      </c>
      <c r="AN134" s="555"/>
      <c r="AO134" s="555"/>
      <c r="AP134" s="555"/>
      <c r="AQ134" s="555"/>
      <c r="AR134" s="555"/>
      <c r="AS134" s="555"/>
      <c r="AT134" s="555"/>
      <c r="AU134" s="555"/>
      <c r="AV134" s="555"/>
      <c r="AW134" s="555"/>
      <c r="AX134" s="555"/>
      <c r="AY134" s="555"/>
      <c r="AZ134" s="555"/>
      <c r="BA134" s="555"/>
      <c r="BB134" s="555"/>
      <c r="BC134" s="556"/>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688" t="s">
        <v>124</v>
      </c>
      <c r="E138" s="688"/>
      <c r="F138" s="688"/>
      <c r="G138" s="688"/>
      <c r="H138" s="688"/>
      <c r="I138" s="688"/>
      <c r="J138" s="688"/>
      <c r="K138" s="688"/>
      <c r="L138" s="688"/>
      <c r="M138" s="688"/>
      <c r="N138" s="688"/>
      <c r="O138" s="688"/>
      <c r="P138" s="688"/>
      <c r="Q138" s="688"/>
      <c r="R138" s="688"/>
      <c r="S138" s="688"/>
      <c r="T138" s="688"/>
      <c r="U138" s="688"/>
      <c r="V138" s="688"/>
      <c r="W138" s="688"/>
      <c r="X138" s="688"/>
      <c r="Y138" s="688"/>
      <c r="Z138" s="688"/>
      <c r="AA138" s="688"/>
      <c r="AB138" s="688"/>
      <c r="AC138" s="688"/>
      <c r="AD138" s="688"/>
      <c r="AE138" s="688"/>
      <c r="AF138" s="688"/>
      <c r="AG138" s="688"/>
      <c r="AH138" s="688"/>
      <c r="AI138" s="688"/>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689"/>
      <c r="G139" s="689"/>
      <c r="H139" s="689"/>
      <c r="I139" s="689"/>
      <c r="J139" s="689"/>
      <c r="K139" s="689"/>
      <c r="L139" s="689"/>
      <c r="M139" s="689"/>
      <c r="N139" s="689"/>
      <c r="O139" s="689"/>
      <c r="P139" s="689"/>
      <c r="Q139" s="689"/>
      <c r="R139" s="689"/>
      <c r="S139" s="689"/>
      <c r="T139" s="689"/>
      <c r="U139" s="689"/>
      <c r="V139" s="689"/>
      <c r="W139" s="689"/>
      <c r="X139" s="689"/>
      <c r="Y139" s="689"/>
      <c r="Z139" s="689"/>
      <c r="AA139" s="689"/>
      <c r="AB139" s="689"/>
      <c r="AC139" s="689"/>
      <c r="AD139" s="689"/>
      <c r="AE139" s="689"/>
      <c r="AF139" s="689"/>
      <c r="AG139" s="689"/>
      <c r="AH139" s="689"/>
      <c r="AI139" s="689"/>
      <c r="AJ139" s="689"/>
      <c r="AK139" s="348" t="s">
        <v>69</v>
      </c>
      <c r="AL139" s="164"/>
      <c r="AM139" s="69" t="b">
        <v>0</v>
      </c>
      <c r="AN139" s="690" t="s">
        <v>2171</v>
      </c>
      <c r="AO139" s="691"/>
      <c r="AP139" s="691"/>
      <c r="AQ139" s="691"/>
      <c r="AR139" s="691"/>
      <c r="AS139" s="691"/>
      <c r="AT139" s="691"/>
      <c r="AU139" s="691"/>
      <c r="AV139" s="691"/>
      <c r="AW139" s="691"/>
      <c r="AX139" s="691"/>
      <c r="AY139" s="691"/>
      <c r="AZ139" s="691"/>
      <c r="BA139" s="691"/>
      <c r="BB139" s="691"/>
      <c r="BC139" s="692"/>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626" t="s">
        <v>126</v>
      </c>
      <c r="C141" s="626"/>
      <c r="D141" s="626"/>
      <c r="E141" s="626"/>
      <c r="F141" s="626"/>
      <c r="G141" s="626"/>
      <c r="H141" s="626"/>
      <c r="I141" s="626"/>
      <c r="J141" s="626"/>
      <c r="K141" s="626"/>
      <c r="L141" s="626"/>
      <c r="M141" s="626"/>
      <c r="N141" s="626"/>
      <c r="O141" s="626"/>
      <c r="P141" s="626"/>
      <c r="Q141" s="626"/>
      <c r="R141" s="626"/>
      <c r="S141" s="626"/>
      <c r="T141" s="626"/>
      <c r="U141" s="626"/>
      <c r="V141" s="626"/>
      <c r="W141" s="626"/>
      <c r="X141" s="626"/>
      <c r="Y141" s="626"/>
      <c r="Z141" s="626"/>
      <c r="AA141" s="626"/>
      <c r="AB141" s="626"/>
      <c r="AC141" s="626"/>
      <c r="AD141" s="626"/>
      <c r="AE141" s="626"/>
      <c r="AF141" s="626"/>
      <c r="AG141" s="626"/>
      <c r="AH141" s="626"/>
      <c r="AI141" s="626"/>
      <c r="AJ141" s="626"/>
      <c r="AK141" s="626"/>
      <c r="AL141" s="155"/>
      <c r="AM141" s="351" t="str">
        <f>IF(SUM('別紙様式6-2 事業所個票１:事業所個票10'!CI9)&gt;=1,"表示","表示不要")</f>
        <v>表示不要</v>
      </c>
    </row>
    <row r="142" spans="1:56" ht="14.25" thickBot="1">
      <c r="A142" s="155"/>
      <c r="B142" s="279" t="s">
        <v>2235</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693" t="s">
        <v>127</v>
      </c>
      <c r="C143" s="694"/>
      <c r="D143" s="694"/>
      <c r="E143" s="694"/>
      <c r="F143" s="694"/>
      <c r="G143" s="694"/>
      <c r="H143" s="694"/>
      <c r="I143" s="694"/>
      <c r="J143" s="694"/>
      <c r="K143" s="694"/>
      <c r="L143" s="694"/>
      <c r="M143" s="694"/>
      <c r="N143" s="694"/>
      <c r="O143" s="694"/>
      <c r="P143" s="694"/>
      <c r="Q143" s="695"/>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690" t="s">
        <v>2179</v>
      </c>
      <c r="AN143" s="696"/>
      <c r="AO143" s="696"/>
      <c r="AP143" s="696"/>
      <c r="AQ143" s="696"/>
      <c r="AR143" s="696"/>
      <c r="AS143" s="696"/>
      <c r="AT143" s="696"/>
      <c r="AU143" s="696"/>
      <c r="AV143" s="696"/>
      <c r="AW143" s="696"/>
      <c r="AX143" s="696"/>
      <c r="AY143" s="696"/>
      <c r="AZ143" s="696"/>
      <c r="BA143" s="696"/>
      <c r="BB143" s="696"/>
      <c r="BC143" s="697"/>
    </row>
    <row r="144" spans="1:56" ht="16.5" customHeight="1" thickBot="1">
      <c r="A144" s="155"/>
      <c r="B144" s="684" t="s">
        <v>128</v>
      </c>
      <c r="C144" s="685"/>
      <c r="D144" s="685"/>
      <c r="E144" s="685"/>
      <c r="F144" s="685"/>
      <c r="G144" s="685"/>
      <c r="H144" s="685"/>
      <c r="I144" s="685"/>
      <c r="J144" s="685"/>
      <c r="K144" s="685"/>
      <c r="L144" s="685"/>
      <c r="M144" s="685"/>
      <c r="N144" s="685"/>
      <c r="O144" s="685"/>
      <c r="P144" s="685"/>
      <c r="Q144" s="686"/>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690" t="s">
        <v>2180</v>
      </c>
      <c r="AN144" s="696"/>
      <c r="AO144" s="696"/>
      <c r="AP144" s="696"/>
      <c r="AQ144" s="696"/>
      <c r="AR144" s="696"/>
      <c r="AS144" s="696"/>
      <c r="AT144" s="696"/>
      <c r="AU144" s="696"/>
      <c r="AV144" s="696"/>
      <c r="AW144" s="696"/>
      <c r="AX144" s="696"/>
      <c r="AY144" s="696"/>
      <c r="AZ144" s="696"/>
      <c r="BA144" s="696"/>
      <c r="BB144" s="696"/>
      <c r="BC144" s="697"/>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687" t="s">
        <v>129</v>
      </c>
      <c r="C146" s="687"/>
      <c r="D146" s="687"/>
      <c r="E146" s="687"/>
      <c r="F146" s="687"/>
      <c r="G146" s="687"/>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7"/>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675" t="str">
        <f>IF(SUM('別紙様式6-2 事業所個票１:事業所個票10'!CI10)=0,"該当","")</f>
        <v>該当</v>
      </c>
      <c r="AJ147" s="676"/>
      <c r="AK147" s="677"/>
      <c r="AL147" s="164"/>
    </row>
    <row r="148" spans="1:55" s="165" customFormat="1" ht="24" customHeight="1">
      <c r="A148" s="164"/>
      <c r="B148" s="254" t="s">
        <v>82</v>
      </c>
      <c r="C148" s="674" t="s">
        <v>131</v>
      </c>
      <c r="D148" s="674"/>
      <c r="E148" s="674"/>
      <c r="F148" s="674"/>
      <c r="G148" s="674"/>
      <c r="H148" s="674"/>
      <c r="I148" s="674"/>
      <c r="J148" s="674"/>
      <c r="K148" s="674"/>
      <c r="L148" s="674"/>
      <c r="M148" s="674"/>
      <c r="N148" s="674"/>
      <c r="O148" s="674"/>
      <c r="P148" s="674"/>
      <c r="Q148" s="674"/>
      <c r="R148" s="674"/>
      <c r="S148" s="674"/>
      <c r="T148" s="674"/>
      <c r="U148" s="674"/>
      <c r="V148" s="674"/>
      <c r="W148" s="674"/>
      <c r="X148" s="674"/>
      <c r="Y148" s="674"/>
      <c r="Z148" s="674"/>
      <c r="AA148" s="674"/>
      <c r="AB148" s="674"/>
      <c r="AC148" s="674"/>
      <c r="AD148" s="674"/>
      <c r="AE148" s="674"/>
      <c r="AF148" s="674"/>
      <c r="AG148" s="674"/>
      <c r="AH148" s="674"/>
      <c r="AI148" s="674"/>
      <c r="AJ148" s="674"/>
      <c r="AK148" s="674"/>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675" t="str">
        <f>IF(SUM('別紙様式6-2 事業所個票１:事業所個票10'!CI10)&gt;=1,"該当","")</f>
        <v/>
      </c>
      <c r="AJ150" s="676"/>
      <c r="AK150" s="677"/>
      <c r="AL150" s="164"/>
    </row>
    <row r="151" spans="1:55" s="165" customFormat="1" ht="39" customHeight="1" thickBot="1">
      <c r="A151" s="164"/>
      <c r="B151" s="254" t="s">
        <v>82</v>
      </c>
      <c r="C151" s="674" t="s">
        <v>2227</v>
      </c>
      <c r="D151" s="674"/>
      <c r="E151" s="674"/>
      <c r="F151" s="674"/>
      <c r="G151" s="674"/>
      <c r="H151" s="674"/>
      <c r="I151" s="674"/>
      <c r="J151" s="674"/>
      <c r="K151" s="674"/>
      <c r="L151" s="674"/>
      <c r="M151" s="674"/>
      <c r="N151" s="674"/>
      <c r="O151" s="674"/>
      <c r="P151" s="674"/>
      <c r="Q151" s="674"/>
      <c r="R151" s="674"/>
      <c r="S151" s="674"/>
      <c r="T151" s="674"/>
      <c r="U151" s="674"/>
      <c r="V151" s="674"/>
      <c r="W151" s="674"/>
      <c r="X151" s="674"/>
      <c r="Y151" s="674"/>
      <c r="Z151" s="674"/>
      <c r="AA151" s="674"/>
      <c r="AB151" s="674"/>
      <c r="AC151" s="674"/>
      <c r="AD151" s="674"/>
      <c r="AE151" s="674"/>
      <c r="AF151" s="674"/>
      <c r="AG151" s="674"/>
      <c r="AH151" s="674"/>
      <c r="AI151" s="674"/>
      <c r="AJ151" s="674"/>
      <c r="AK151" s="674"/>
      <c r="AL151" s="164"/>
      <c r="AN151" s="648" t="s">
        <v>2213</v>
      </c>
      <c r="AO151" s="649"/>
      <c r="AP151" s="649"/>
      <c r="AQ151" s="649"/>
      <c r="AR151" s="649"/>
      <c r="AS151" s="649"/>
      <c r="AT151" s="649"/>
      <c r="AU151" s="649"/>
      <c r="AV151" s="649"/>
      <c r="AW151" s="649"/>
      <c r="AX151" s="649"/>
      <c r="AY151" s="649"/>
      <c r="AZ151" s="649"/>
      <c r="BA151" s="649"/>
      <c r="BB151" s="649"/>
      <c r="BC151" s="650"/>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678" t="s">
        <v>133</v>
      </c>
      <c r="C153" s="679"/>
      <c r="D153" s="679"/>
      <c r="E153" s="680"/>
      <c r="F153" s="681" t="s">
        <v>134</v>
      </c>
      <c r="G153" s="682"/>
      <c r="H153" s="682"/>
      <c r="I153" s="682"/>
      <c r="J153" s="682"/>
      <c r="K153" s="682"/>
      <c r="L153" s="682"/>
      <c r="M153" s="682"/>
      <c r="N153" s="682"/>
      <c r="O153" s="682"/>
      <c r="P153" s="682"/>
      <c r="Q153" s="682"/>
      <c r="R153" s="682"/>
      <c r="S153" s="682"/>
      <c r="T153" s="682"/>
      <c r="U153" s="682"/>
      <c r="V153" s="682"/>
      <c r="W153" s="682"/>
      <c r="X153" s="682"/>
      <c r="Y153" s="682"/>
      <c r="Z153" s="682"/>
      <c r="AA153" s="682"/>
      <c r="AB153" s="682"/>
      <c r="AC153" s="682"/>
      <c r="AD153" s="682"/>
      <c r="AE153" s="682"/>
      <c r="AF153" s="682"/>
      <c r="AG153" s="682"/>
      <c r="AH153" s="682"/>
      <c r="AI153" s="682"/>
      <c r="AJ153" s="683"/>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34" t="s">
        <v>2013</v>
      </c>
      <c r="AO153" s="635"/>
      <c r="AP153" s="635"/>
      <c r="AQ153" s="635"/>
      <c r="AR153" s="635"/>
      <c r="AS153" s="635"/>
      <c r="AT153" s="635"/>
      <c r="AU153" s="635"/>
      <c r="AV153" s="635"/>
      <c r="AW153" s="635"/>
      <c r="AX153" s="635"/>
      <c r="AY153" s="635"/>
      <c r="AZ153" s="635"/>
      <c r="BA153" s="635"/>
      <c r="BB153" s="635"/>
      <c r="BC153" s="636"/>
    </row>
    <row r="154" spans="1:55" s="165" customFormat="1" ht="14.25" customHeight="1">
      <c r="A154" s="164"/>
      <c r="B154" s="651" t="s">
        <v>135</v>
      </c>
      <c r="C154" s="652"/>
      <c r="D154" s="652"/>
      <c r="E154" s="653"/>
      <c r="F154" s="359"/>
      <c r="G154" s="671" t="s">
        <v>2212</v>
      </c>
      <c r="H154" s="671"/>
      <c r="I154" s="671"/>
      <c r="J154" s="671"/>
      <c r="K154" s="671"/>
      <c r="L154" s="671"/>
      <c r="M154" s="671"/>
      <c r="N154" s="671"/>
      <c r="O154" s="671"/>
      <c r="P154" s="671"/>
      <c r="Q154" s="671"/>
      <c r="R154" s="671"/>
      <c r="S154" s="671"/>
      <c r="T154" s="671"/>
      <c r="U154" s="671"/>
      <c r="V154" s="671"/>
      <c r="W154" s="671"/>
      <c r="X154" s="671"/>
      <c r="Y154" s="671"/>
      <c r="Z154" s="671"/>
      <c r="AA154" s="671"/>
      <c r="AB154" s="671"/>
      <c r="AC154" s="671"/>
      <c r="AD154" s="671"/>
      <c r="AE154" s="671"/>
      <c r="AF154" s="671"/>
      <c r="AG154" s="671"/>
      <c r="AH154" s="671"/>
      <c r="AI154" s="671"/>
      <c r="AJ154" s="671"/>
      <c r="AK154" s="672"/>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654"/>
      <c r="C155" s="655"/>
      <c r="D155" s="655"/>
      <c r="E155" s="656"/>
      <c r="F155" s="360"/>
      <c r="G155" s="669" t="s">
        <v>136</v>
      </c>
      <c r="H155" s="669"/>
      <c r="I155" s="669"/>
      <c r="J155" s="669"/>
      <c r="K155" s="669"/>
      <c r="L155" s="669"/>
      <c r="M155" s="669"/>
      <c r="N155" s="669"/>
      <c r="O155" s="669"/>
      <c r="P155" s="669"/>
      <c r="Q155" s="669"/>
      <c r="R155" s="669"/>
      <c r="S155" s="669"/>
      <c r="T155" s="669"/>
      <c r="U155" s="669"/>
      <c r="V155" s="669"/>
      <c r="W155" s="669"/>
      <c r="X155" s="669"/>
      <c r="Y155" s="669"/>
      <c r="Z155" s="669"/>
      <c r="AA155" s="669"/>
      <c r="AB155" s="669"/>
      <c r="AC155" s="669"/>
      <c r="AD155" s="669"/>
      <c r="AE155" s="669"/>
      <c r="AF155" s="669"/>
      <c r="AG155" s="669"/>
      <c r="AH155" s="669"/>
      <c r="AI155" s="669"/>
      <c r="AJ155" s="669"/>
      <c r="AK155" s="361"/>
      <c r="AL155" s="164"/>
      <c r="AM155" s="533" t="b">
        <v>0</v>
      </c>
      <c r="AN155" s="663"/>
      <c r="AO155" s="663"/>
      <c r="AP155" s="663"/>
      <c r="AQ155" s="663"/>
      <c r="AR155" s="663"/>
      <c r="AS155" s="663"/>
      <c r="AT155" s="663"/>
      <c r="AU155" s="663"/>
      <c r="AV155" s="663"/>
      <c r="AW155" s="663"/>
      <c r="AX155" s="663"/>
      <c r="AY155" s="663"/>
      <c r="AZ155" s="663"/>
      <c r="BA155" s="663"/>
      <c r="BB155" s="663"/>
      <c r="BC155" s="663"/>
    </row>
    <row r="156" spans="1:55" s="165" customFormat="1" ht="13.5" customHeight="1">
      <c r="A156" s="164"/>
      <c r="B156" s="654"/>
      <c r="C156" s="655"/>
      <c r="D156" s="655"/>
      <c r="E156" s="656"/>
      <c r="F156" s="360"/>
      <c r="G156" s="669" t="s">
        <v>137</v>
      </c>
      <c r="H156" s="669"/>
      <c r="I156" s="669"/>
      <c r="J156" s="669"/>
      <c r="K156" s="669"/>
      <c r="L156" s="669"/>
      <c r="M156" s="669"/>
      <c r="N156" s="669"/>
      <c r="O156" s="669"/>
      <c r="P156" s="669"/>
      <c r="Q156" s="669"/>
      <c r="R156" s="669"/>
      <c r="S156" s="669"/>
      <c r="T156" s="669"/>
      <c r="U156" s="669"/>
      <c r="V156" s="669"/>
      <c r="W156" s="669"/>
      <c r="X156" s="669"/>
      <c r="Y156" s="669"/>
      <c r="Z156" s="669"/>
      <c r="AA156" s="669"/>
      <c r="AB156" s="669"/>
      <c r="AC156" s="669"/>
      <c r="AD156" s="669"/>
      <c r="AE156" s="669"/>
      <c r="AF156" s="669"/>
      <c r="AG156" s="669"/>
      <c r="AH156" s="669"/>
      <c r="AI156" s="669"/>
      <c r="AJ156" s="669"/>
      <c r="AK156" s="361"/>
      <c r="AL156" s="164"/>
      <c r="AM156" s="533" t="b">
        <v>0</v>
      </c>
      <c r="AN156" s="663"/>
      <c r="AO156" s="663"/>
      <c r="AP156" s="663"/>
      <c r="AQ156" s="663"/>
      <c r="AR156" s="663"/>
      <c r="AS156" s="663"/>
      <c r="AT156" s="663"/>
      <c r="AU156" s="663"/>
      <c r="AV156" s="663"/>
      <c r="AW156" s="663"/>
      <c r="AX156" s="663"/>
      <c r="AY156" s="663"/>
      <c r="AZ156" s="663"/>
      <c r="BA156" s="663"/>
      <c r="BB156" s="663"/>
      <c r="BC156" s="663"/>
    </row>
    <row r="157" spans="1:55" s="165" customFormat="1" ht="13.5" customHeight="1">
      <c r="A157" s="164"/>
      <c r="B157" s="657"/>
      <c r="C157" s="658"/>
      <c r="D157" s="658"/>
      <c r="E157" s="659"/>
      <c r="F157" s="362"/>
      <c r="G157" s="673" t="s">
        <v>138</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651" t="s">
        <v>139</v>
      </c>
      <c r="C158" s="652"/>
      <c r="D158" s="652"/>
      <c r="E158" s="653"/>
      <c r="F158" s="364"/>
      <c r="G158" s="668" t="s">
        <v>2218</v>
      </c>
      <c r="H158" s="668"/>
      <c r="I158" s="668"/>
      <c r="J158" s="668"/>
      <c r="K158" s="668"/>
      <c r="L158" s="668"/>
      <c r="M158" s="668"/>
      <c r="N158" s="668"/>
      <c r="O158" s="668"/>
      <c r="P158" s="668"/>
      <c r="Q158" s="668"/>
      <c r="R158" s="668"/>
      <c r="S158" s="668"/>
      <c r="T158" s="668"/>
      <c r="U158" s="668"/>
      <c r="V158" s="668"/>
      <c r="W158" s="668"/>
      <c r="X158" s="668"/>
      <c r="Y158" s="668"/>
      <c r="Z158" s="668"/>
      <c r="AA158" s="668"/>
      <c r="AB158" s="668"/>
      <c r="AC158" s="668"/>
      <c r="AD158" s="668"/>
      <c r="AE158" s="668"/>
      <c r="AF158" s="668"/>
      <c r="AG158" s="668"/>
      <c r="AH158" s="668"/>
      <c r="AI158" s="668"/>
      <c r="AJ158" s="668"/>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654"/>
      <c r="C159" s="655"/>
      <c r="D159" s="655"/>
      <c r="E159" s="656"/>
      <c r="F159" s="360"/>
      <c r="G159" s="669" t="s">
        <v>140</v>
      </c>
      <c r="H159" s="669"/>
      <c r="I159" s="669"/>
      <c r="J159" s="669"/>
      <c r="K159" s="669"/>
      <c r="L159" s="669"/>
      <c r="M159" s="669"/>
      <c r="N159" s="669"/>
      <c r="O159" s="669"/>
      <c r="P159" s="669"/>
      <c r="Q159" s="669"/>
      <c r="R159" s="669"/>
      <c r="S159" s="669"/>
      <c r="T159" s="669"/>
      <c r="U159" s="669"/>
      <c r="V159" s="669"/>
      <c r="W159" s="669"/>
      <c r="X159" s="669"/>
      <c r="Y159" s="669"/>
      <c r="Z159" s="669"/>
      <c r="AA159" s="669"/>
      <c r="AB159" s="669"/>
      <c r="AC159" s="669"/>
      <c r="AD159" s="669"/>
      <c r="AE159" s="669"/>
      <c r="AF159" s="669"/>
      <c r="AG159" s="669"/>
      <c r="AH159" s="669"/>
      <c r="AI159" s="669"/>
      <c r="AJ159" s="669"/>
      <c r="AK159" s="366"/>
      <c r="AL159" s="164"/>
      <c r="AM159" s="533" t="b">
        <v>0</v>
      </c>
      <c r="AN159" s="663"/>
      <c r="AO159" s="663"/>
      <c r="AP159" s="663"/>
      <c r="AQ159" s="663"/>
      <c r="AR159" s="663"/>
      <c r="AS159" s="663"/>
      <c r="AT159" s="663"/>
      <c r="AU159" s="663"/>
      <c r="AV159" s="663"/>
      <c r="AW159" s="663"/>
      <c r="AX159" s="663"/>
      <c r="AY159" s="663"/>
      <c r="AZ159" s="663"/>
      <c r="BA159" s="663"/>
      <c r="BB159" s="663"/>
      <c r="BC159" s="663"/>
    </row>
    <row r="160" spans="1:55" s="165" customFormat="1" ht="13.5" customHeight="1">
      <c r="A160" s="164"/>
      <c r="B160" s="654"/>
      <c r="C160" s="655"/>
      <c r="D160" s="655"/>
      <c r="E160" s="656"/>
      <c r="F160" s="360"/>
      <c r="G160" s="669" t="s">
        <v>141</v>
      </c>
      <c r="H160" s="669"/>
      <c r="I160" s="669"/>
      <c r="J160" s="669"/>
      <c r="K160" s="669"/>
      <c r="L160" s="669"/>
      <c r="M160" s="669"/>
      <c r="N160" s="669"/>
      <c r="O160" s="669"/>
      <c r="P160" s="669"/>
      <c r="Q160" s="669"/>
      <c r="R160" s="669"/>
      <c r="S160" s="669"/>
      <c r="T160" s="669"/>
      <c r="U160" s="669"/>
      <c r="V160" s="669"/>
      <c r="W160" s="669"/>
      <c r="X160" s="669"/>
      <c r="Y160" s="669"/>
      <c r="Z160" s="669"/>
      <c r="AA160" s="669"/>
      <c r="AB160" s="669"/>
      <c r="AC160" s="669"/>
      <c r="AD160" s="669"/>
      <c r="AE160" s="669"/>
      <c r="AF160" s="669"/>
      <c r="AG160" s="669"/>
      <c r="AH160" s="669"/>
      <c r="AI160" s="669"/>
      <c r="AJ160" s="669"/>
      <c r="AK160" s="361"/>
      <c r="AL160" s="164"/>
      <c r="AM160" s="533" t="b">
        <v>0</v>
      </c>
      <c r="AN160" s="663"/>
      <c r="AO160" s="663"/>
      <c r="AP160" s="663"/>
      <c r="AQ160" s="663"/>
      <c r="AR160" s="663"/>
      <c r="AS160" s="663"/>
      <c r="AT160" s="663"/>
      <c r="AU160" s="663"/>
      <c r="AV160" s="663"/>
      <c r="AW160" s="663"/>
      <c r="AX160" s="663"/>
      <c r="AY160" s="663"/>
      <c r="AZ160" s="663"/>
      <c r="BA160" s="663"/>
      <c r="BB160" s="663"/>
      <c r="BC160" s="663"/>
    </row>
    <row r="161" spans="1:55" s="165" customFormat="1" ht="13.5" customHeight="1">
      <c r="A161" s="164"/>
      <c r="B161" s="657"/>
      <c r="C161" s="658"/>
      <c r="D161" s="658"/>
      <c r="E161" s="659"/>
      <c r="F161" s="367"/>
      <c r="G161" s="670" t="s">
        <v>142</v>
      </c>
      <c r="H161" s="670"/>
      <c r="I161" s="670"/>
      <c r="J161" s="670"/>
      <c r="K161" s="670"/>
      <c r="L161" s="670"/>
      <c r="M161" s="670"/>
      <c r="N161" s="670"/>
      <c r="O161" s="670"/>
      <c r="P161" s="670"/>
      <c r="Q161" s="670"/>
      <c r="R161" s="670"/>
      <c r="S161" s="670"/>
      <c r="T161" s="670"/>
      <c r="U161" s="670"/>
      <c r="V161" s="670"/>
      <c r="W161" s="670"/>
      <c r="X161" s="670"/>
      <c r="Y161" s="670"/>
      <c r="Z161" s="670"/>
      <c r="AA161" s="670"/>
      <c r="AB161" s="670"/>
      <c r="AC161" s="670"/>
      <c r="AD161" s="670"/>
      <c r="AE161" s="670"/>
      <c r="AF161" s="670"/>
      <c r="AG161" s="670"/>
      <c r="AH161" s="670"/>
      <c r="AI161" s="670"/>
      <c r="AJ161" s="670"/>
      <c r="AK161" s="667"/>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651" t="s">
        <v>143</v>
      </c>
      <c r="C162" s="652"/>
      <c r="D162" s="652"/>
      <c r="E162" s="653"/>
      <c r="F162" s="368"/>
      <c r="G162" s="668" t="s">
        <v>144</v>
      </c>
      <c r="H162" s="668"/>
      <c r="I162" s="668"/>
      <c r="J162" s="668"/>
      <c r="K162" s="668"/>
      <c r="L162" s="668"/>
      <c r="M162" s="668"/>
      <c r="N162" s="668"/>
      <c r="O162" s="668"/>
      <c r="P162" s="668"/>
      <c r="Q162" s="668"/>
      <c r="R162" s="668"/>
      <c r="S162" s="668"/>
      <c r="T162" s="668"/>
      <c r="U162" s="668"/>
      <c r="V162" s="668"/>
      <c r="W162" s="668"/>
      <c r="X162" s="668"/>
      <c r="Y162" s="668"/>
      <c r="Z162" s="668"/>
      <c r="AA162" s="668"/>
      <c r="AB162" s="668"/>
      <c r="AC162" s="668"/>
      <c r="AD162" s="668"/>
      <c r="AE162" s="668"/>
      <c r="AF162" s="668"/>
      <c r="AG162" s="668"/>
      <c r="AH162" s="668"/>
      <c r="AI162" s="668"/>
      <c r="AJ162" s="668"/>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654"/>
      <c r="C163" s="655"/>
      <c r="D163" s="655"/>
      <c r="E163" s="656"/>
      <c r="F163" s="360"/>
      <c r="G163" s="669" t="s">
        <v>145</v>
      </c>
      <c r="H163" s="669"/>
      <c r="I163" s="669"/>
      <c r="J163" s="669"/>
      <c r="K163" s="669"/>
      <c r="L163" s="669"/>
      <c r="M163" s="669"/>
      <c r="N163" s="669"/>
      <c r="O163" s="669"/>
      <c r="P163" s="669"/>
      <c r="Q163" s="669"/>
      <c r="R163" s="669"/>
      <c r="S163" s="669"/>
      <c r="T163" s="669"/>
      <c r="U163" s="669"/>
      <c r="V163" s="669"/>
      <c r="W163" s="669"/>
      <c r="X163" s="669"/>
      <c r="Y163" s="669"/>
      <c r="Z163" s="669"/>
      <c r="AA163" s="669"/>
      <c r="AB163" s="669"/>
      <c r="AC163" s="669"/>
      <c r="AD163" s="669"/>
      <c r="AE163" s="669"/>
      <c r="AF163" s="669"/>
      <c r="AG163" s="669"/>
      <c r="AH163" s="669"/>
      <c r="AI163" s="669"/>
      <c r="AJ163" s="669"/>
      <c r="AK163" s="361"/>
      <c r="AL163" s="164"/>
      <c r="AM163" s="533" t="b">
        <v>0</v>
      </c>
      <c r="AN163" s="663"/>
      <c r="AO163" s="663"/>
      <c r="AP163" s="663"/>
      <c r="AQ163" s="663"/>
      <c r="AR163" s="663"/>
      <c r="AS163" s="663"/>
      <c r="AT163" s="663"/>
      <c r="AU163" s="663"/>
      <c r="AV163" s="663"/>
      <c r="AW163" s="663"/>
      <c r="AX163" s="663"/>
      <c r="AY163" s="663"/>
      <c r="AZ163" s="663"/>
      <c r="BA163" s="663"/>
      <c r="BB163" s="663"/>
      <c r="BC163" s="663"/>
    </row>
    <row r="164" spans="1:55" s="165" customFormat="1" ht="13.5" customHeight="1">
      <c r="A164" s="164"/>
      <c r="B164" s="654"/>
      <c r="C164" s="655"/>
      <c r="D164" s="655"/>
      <c r="E164" s="656"/>
      <c r="F164" s="360"/>
      <c r="G164" s="669" t="s">
        <v>146</v>
      </c>
      <c r="H164" s="669"/>
      <c r="I164" s="669"/>
      <c r="J164" s="669"/>
      <c r="K164" s="669"/>
      <c r="L164" s="669"/>
      <c r="M164" s="669"/>
      <c r="N164" s="669"/>
      <c r="O164" s="669"/>
      <c r="P164" s="669"/>
      <c r="Q164" s="669"/>
      <c r="R164" s="669"/>
      <c r="S164" s="669"/>
      <c r="T164" s="669"/>
      <c r="U164" s="669"/>
      <c r="V164" s="669"/>
      <c r="W164" s="669"/>
      <c r="X164" s="669"/>
      <c r="Y164" s="669"/>
      <c r="Z164" s="669"/>
      <c r="AA164" s="669"/>
      <c r="AB164" s="669"/>
      <c r="AC164" s="669"/>
      <c r="AD164" s="669"/>
      <c r="AE164" s="669"/>
      <c r="AF164" s="669"/>
      <c r="AG164" s="669"/>
      <c r="AH164" s="669"/>
      <c r="AI164" s="669"/>
      <c r="AJ164" s="669"/>
      <c r="AK164" s="361"/>
      <c r="AL164" s="164"/>
      <c r="AM164" s="533" t="b">
        <v>0</v>
      </c>
      <c r="AN164" s="663"/>
      <c r="AO164" s="663"/>
      <c r="AP164" s="663"/>
      <c r="AQ164" s="663"/>
      <c r="AR164" s="663"/>
      <c r="AS164" s="663"/>
      <c r="AT164" s="663"/>
      <c r="AU164" s="663"/>
      <c r="AV164" s="663"/>
      <c r="AW164" s="663"/>
      <c r="AX164" s="663"/>
      <c r="AY164" s="663"/>
      <c r="AZ164" s="663"/>
      <c r="BA164" s="663"/>
      <c r="BB164" s="663"/>
      <c r="BC164" s="663"/>
    </row>
    <row r="165" spans="1:55" s="165" customFormat="1" ht="13.5" customHeight="1">
      <c r="A165" s="164"/>
      <c r="B165" s="654"/>
      <c r="C165" s="655"/>
      <c r="D165" s="655"/>
      <c r="E165" s="656"/>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657"/>
      <c r="C166" s="658"/>
      <c r="D166" s="658"/>
      <c r="E166" s="659"/>
      <c r="F166" s="362"/>
      <c r="G166" s="665" t="s">
        <v>2211</v>
      </c>
      <c r="H166" s="665"/>
      <c r="I166" s="665"/>
      <c r="J166" s="665"/>
      <c r="K166" s="665"/>
      <c r="L166" s="665"/>
      <c r="M166" s="665"/>
      <c r="N166" s="665"/>
      <c r="O166" s="665"/>
      <c r="P166" s="665"/>
      <c r="Q166" s="665"/>
      <c r="R166" s="665"/>
      <c r="S166" s="665"/>
      <c r="T166" s="665"/>
      <c r="U166" s="665"/>
      <c r="V166" s="665"/>
      <c r="W166" s="665"/>
      <c r="X166" s="665"/>
      <c r="Y166" s="665"/>
      <c r="Z166" s="665"/>
      <c r="AA166" s="665"/>
      <c r="AB166" s="665"/>
      <c r="AC166" s="665"/>
      <c r="AD166" s="665"/>
      <c r="AE166" s="665"/>
      <c r="AF166" s="665"/>
      <c r="AG166" s="665"/>
      <c r="AH166" s="665"/>
      <c r="AI166" s="665"/>
      <c r="AJ166" s="665"/>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651" t="s">
        <v>148</v>
      </c>
      <c r="C167" s="652"/>
      <c r="D167" s="652"/>
      <c r="E167" s="653"/>
      <c r="F167" s="364"/>
      <c r="G167" s="666" t="s">
        <v>2217</v>
      </c>
      <c r="H167" s="666"/>
      <c r="I167" s="666"/>
      <c r="J167" s="666"/>
      <c r="K167" s="666"/>
      <c r="L167" s="666"/>
      <c r="M167" s="666"/>
      <c r="N167" s="666"/>
      <c r="O167" s="666"/>
      <c r="P167" s="666"/>
      <c r="Q167" s="666"/>
      <c r="R167" s="666"/>
      <c r="S167" s="666"/>
      <c r="T167" s="666"/>
      <c r="U167" s="666"/>
      <c r="V167" s="666"/>
      <c r="W167" s="666"/>
      <c r="X167" s="666"/>
      <c r="Y167" s="666"/>
      <c r="Z167" s="666"/>
      <c r="AA167" s="666"/>
      <c r="AB167" s="666"/>
      <c r="AC167" s="666"/>
      <c r="AD167" s="666"/>
      <c r="AE167" s="666"/>
      <c r="AF167" s="666"/>
      <c r="AG167" s="666"/>
      <c r="AH167" s="666"/>
      <c r="AI167" s="666"/>
      <c r="AJ167" s="666"/>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654"/>
      <c r="C168" s="655"/>
      <c r="D168" s="655"/>
      <c r="E168" s="656"/>
      <c r="F168" s="360"/>
      <c r="G168" s="662" t="s">
        <v>149</v>
      </c>
      <c r="H168" s="662"/>
      <c r="I168" s="662"/>
      <c r="J168" s="662"/>
      <c r="K168" s="662"/>
      <c r="L168" s="662"/>
      <c r="M168" s="662"/>
      <c r="N168" s="662"/>
      <c r="O168" s="662"/>
      <c r="P168" s="662"/>
      <c r="Q168" s="662"/>
      <c r="R168" s="662"/>
      <c r="S168" s="662"/>
      <c r="T168" s="662"/>
      <c r="U168" s="662"/>
      <c r="V168" s="662"/>
      <c r="W168" s="662"/>
      <c r="X168" s="662"/>
      <c r="Y168" s="662"/>
      <c r="Z168" s="662"/>
      <c r="AA168" s="662"/>
      <c r="AB168" s="662"/>
      <c r="AC168" s="662"/>
      <c r="AD168" s="662"/>
      <c r="AE168" s="662"/>
      <c r="AF168" s="662"/>
      <c r="AG168" s="662"/>
      <c r="AH168" s="662"/>
      <c r="AI168" s="662"/>
      <c r="AJ168" s="662"/>
      <c r="AK168" s="366"/>
      <c r="AL168" s="155"/>
      <c r="AM168" s="533" t="b">
        <v>0</v>
      </c>
      <c r="AN168" s="663"/>
      <c r="AO168" s="663"/>
      <c r="AP168" s="663"/>
      <c r="AQ168" s="663"/>
      <c r="AR168" s="663"/>
      <c r="AS168" s="663"/>
      <c r="AT168" s="663"/>
      <c r="AU168" s="663"/>
      <c r="AV168" s="663"/>
      <c r="AW168" s="663"/>
      <c r="AX168" s="663"/>
      <c r="AY168" s="663"/>
      <c r="AZ168" s="663"/>
      <c r="BA168" s="663"/>
      <c r="BB168" s="663"/>
      <c r="BC168" s="663"/>
    </row>
    <row r="169" spans="1:55" s="165" customFormat="1" ht="13.5" customHeight="1">
      <c r="A169" s="164"/>
      <c r="B169" s="654"/>
      <c r="C169" s="655"/>
      <c r="D169" s="655"/>
      <c r="E169" s="656"/>
      <c r="F169" s="360"/>
      <c r="G169" s="662" t="s">
        <v>150</v>
      </c>
      <c r="H169" s="662"/>
      <c r="I169" s="662"/>
      <c r="J169" s="662"/>
      <c r="K169" s="662"/>
      <c r="L169" s="662"/>
      <c r="M169" s="662"/>
      <c r="N169" s="662"/>
      <c r="O169" s="662"/>
      <c r="P169" s="662"/>
      <c r="Q169" s="662"/>
      <c r="R169" s="662"/>
      <c r="S169" s="662"/>
      <c r="T169" s="662"/>
      <c r="U169" s="662"/>
      <c r="V169" s="662"/>
      <c r="W169" s="662"/>
      <c r="X169" s="662"/>
      <c r="Y169" s="662"/>
      <c r="Z169" s="662"/>
      <c r="AA169" s="662"/>
      <c r="AB169" s="662"/>
      <c r="AC169" s="662"/>
      <c r="AD169" s="662"/>
      <c r="AE169" s="662"/>
      <c r="AF169" s="662"/>
      <c r="AG169" s="662"/>
      <c r="AH169" s="662"/>
      <c r="AI169" s="662"/>
      <c r="AJ169" s="662"/>
      <c r="AK169" s="370"/>
      <c r="AL169" s="164"/>
      <c r="AM169" s="533" t="b">
        <v>0</v>
      </c>
      <c r="AN169" s="663"/>
      <c r="AO169" s="663"/>
      <c r="AP169" s="663"/>
      <c r="AQ169" s="663"/>
      <c r="AR169" s="663"/>
      <c r="AS169" s="663"/>
      <c r="AT169" s="663"/>
      <c r="AU169" s="663"/>
      <c r="AV169" s="663"/>
      <c r="AW169" s="663"/>
      <c r="AX169" s="663"/>
      <c r="AY169" s="663"/>
      <c r="AZ169" s="663"/>
      <c r="BA169" s="663"/>
      <c r="BB169" s="663"/>
      <c r="BC169" s="663"/>
    </row>
    <row r="170" spans="1:55" s="165" customFormat="1" ht="13.5" customHeight="1">
      <c r="A170" s="164"/>
      <c r="B170" s="657"/>
      <c r="C170" s="658"/>
      <c r="D170" s="658"/>
      <c r="E170" s="659"/>
      <c r="F170" s="367"/>
      <c r="G170" s="665" t="s">
        <v>151</v>
      </c>
      <c r="H170" s="665"/>
      <c r="I170" s="665"/>
      <c r="J170" s="665"/>
      <c r="K170" s="665"/>
      <c r="L170" s="665"/>
      <c r="M170" s="665"/>
      <c r="N170" s="665"/>
      <c r="O170" s="665"/>
      <c r="P170" s="665"/>
      <c r="Q170" s="665"/>
      <c r="R170" s="665"/>
      <c r="S170" s="665"/>
      <c r="T170" s="665"/>
      <c r="U170" s="665"/>
      <c r="V170" s="665"/>
      <c r="W170" s="665"/>
      <c r="X170" s="665"/>
      <c r="Y170" s="665"/>
      <c r="Z170" s="665"/>
      <c r="AA170" s="665"/>
      <c r="AB170" s="665"/>
      <c r="AC170" s="665"/>
      <c r="AD170" s="665"/>
      <c r="AE170" s="665"/>
      <c r="AF170" s="665"/>
      <c r="AG170" s="665"/>
      <c r="AH170" s="665"/>
      <c r="AI170" s="665"/>
      <c r="AJ170" s="665"/>
      <c r="AK170" s="667"/>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651" t="s">
        <v>152</v>
      </c>
      <c r="C171" s="652"/>
      <c r="D171" s="652"/>
      <c r="E171" s="653"/>
      <c r="F171" s="368"/>
      <c r="G171" s="660" t="s">
        <v>153</v>
      </c>
      <c r="H171" s="660"/>
      <c r="I171" s="660"/>
      <c r="J171" s="660"/>
      <c r="K171" s="660"/>
      <c r="L171" s="660"/>
      <c r="M171" s="660"/>
      <c r="N171" s="660"/>
      <c r="O171" s="660"/>
      <c r="P171" s="660"/>
      <c r="Q171" s="660"/>
      <c r="R171" s="660"/>
      <c r="S171" s="660"/>
      <c r="T171" s="660"/>
      <c r="U171" s="660"/>
      <c r="V171" s="660"/>
      <c r="W171" s="660"/>
      <c r="X171" s="660"/>
      <c r="Y171" s="660"/>
      <c r="Z171" s="660"/>
      <c r="AA171" s="660"/>
      <c r="AB171" s="660"/>
      <c r="AC171" s="660"/>
      <c r="AD171" s="660"/>
      <c r="AE171" s="660"/>
      <c r="AF171" s="660"/>
      <c r="AG171" s="660"/>
      <c r="AH171" s="660"/>
      <c r="AI171" s="660"/>
      <c r="AJ171" s="660"/>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654"/>
      <c r="C172" s="655"/>
      <c r="D172" s="655"/>
      <c r="E172" s="656"/>
      <c r="F172" s="360"/>
      <c r="G172" s="662" t="s">
        <v>154</v>
      </c>
      <c r="H172" s="662"/>
      <c r="I172" s="662"/>
      <c r="J172" s="662"/>
      <c r="K172" s="662"/>
      <c r="L172" s="662"/>
      <c r="M172" s="662"/>
      <c r="N172" s="662"/>
      <c r="O172" s="662"/>
      <c r="P172" s="662"/>
      <c r="Q172" s="662"/>
      <c r="R172" s="662"/>
      <c r="S172" s="662"/>
      <c r="T172" s="662"/>
      <c r="U172" s="662"/>
      <c r="V172" s="662"/>
      <c r="W172" s="662"/>
      <c r="X172" s="662"/>
      <c r="Y172" s="662"/>
      <c r="Z172" s="662"/>
      <c r="AA172" s="662"/>
      <c r="AB172" s="662"/>
      <c r="AC172" s="662"/>
      <c r="AD172" s="662"/>
      <c r="AE172" s="662"/>
      <c r="AF172" s="662"/>
      <c r="AG172" s="662"/>
      <c r="AH172" s="662"/>
      <c r="AI172" s="662"/>
      <c r="AJ172" s="662"/>
      <c r="AK172" s="361"/>
      <c r="AL172" s="164"/>
      <c r="AM172" s="533" t="b">
        <v>0</v>
      </c>
      <c r="AN172" s="663"/>
      <c r="AO172" s="663"/>
      <c r="AP172" s="663"/>
      <c r="AQ172" s="663"/>
      <c r="AR172" s="663"/>
      <c r="AS172" s="663"/>
      <c r="AT172" s="663"/>
      <c r="AU172" s="663"/>
      <c r="AV172" s="663"/>
      <c r="AW172" s="663"/>
      <c r="AX172" s="663"/>
      <c r="AY172" s="663"/>
      <c r="AZ172" s="663"/>
      <c r="BA172" s="663"/>
      <c r="BB172" s="663"/>
      <c r="BC172" s="663"/>
    </row>
    <row r="173" spans="1:55" s="165" customFormat="1" ht="13.5" customHeight="1">
      <c r="A173" s="164"/>
      <c r="B173" s="654"/>
      <c r="C173" s="655"/>
      <c r="D173" s="655"/>
      <c r="E173" s="656"/>
      <c r="F173" s="360"/>
      <c r="G173" s="662" t="s">
        <v>155</v>
      </c>
      <c r="H173" s="662"/>
      <c r="I173" s="662"/>
      <c r="J173" s="662"/>
      <c r="K173" s="662"/>
      <c r="L173" s="662"/>
      <c r="M173" s="662"/>
      <c r="N173" s="662"/>
      <c r="O173" s="662"/>
      <c r="P173" s="662"/>
      <c r="Q173" s="662"/>
      <c r="R173" s="662"/>
      <c r="S173" s="662"/>
      <c r="T173" s="662"/>
      <c r="U173" s="662"/>
      <c r="V173" s="662"/>
      <c r="W173" s="662"/>
      <c r="X173" s="662"/>
      <c r="Y173" s="662"/>
      <c r="Z173" s="662"/>
      <c r="AA173" s="662"/>
      <c r="AB173" s="662"/>
      <c r="AC173" s="662"/>
      <c r="AD173" s="662"/>
      <c r="AE173" s="662"/>
      <c r="AF173" s="662"/>
      <c r="AG173" s="662"/>
      <c r="AH173" s="662"/>
      <c r="AI173" s="662"/>
      <c r="AJ173" s="662"/>
      <c r="AK173" s="361"/>
      <c r="AL173" s="164"/>
      <c r="AM173" s="533" t="b">
        <v>0</v>
      </c>
      <c r="AN173" s="663"/>
      <c r="AO173" s="663"/>
      <c r="AP173" s="663"/>
      <c r="AQ173" s="663"/>
      <c r="AR173" s="663"/>
      <c r="AS173" s="663"/>
      <c r="AT173" s="663"/>
      <c r="AU173" s="663"/>
      <c r="AV173" s="663"/>
      <c r="AW173" s="663"/>
      <c r="AX173" s="663"/>
      <c r="AY173" s="663"/>
      <c r="AZ173" s="663"/>
      <c r="BA173" s="663"/>
      <c r="BB173" s="663"/>
      <c r="BC173" s="663"/>
    </row>
    <row r="174" spans="1:55" s="165" customFormat="1" ht="13.5" customHeight="1">
      <c r="A174" s="164"/>
      <c r="B174" s="657"/>
      <c r="C174" s="658"/>
      <c r="D174" s="658"/>
      <c r="E174" s="659"/>
      <c r="F174" s="367"/>
      <c r="G174" s="665" t="s">
        <v>156</v>
      </c>
      <c r="H174" s="665"/>
      <c r="I174" s="665"/>
      <c r="J174" s="665"/>
      <c r="K174" s="665"/>
      <c r="L174" s="665"/>
      <c r="M174" s="665"/>
      <c r="N174" s="665"/>
      <c r="O174" s="665"/>
      <c r="P174" s="665"/>
      <c r="Q174" s="665"/>
      <c r="R174" s="665"/>
      <c r="S174" s="665"/>
      <c r="T174" s="665"/>
      <c r="U174" s="665"/>
      <c r="V174" s="665"/>
      <c r="W174" s="665"/>
      <c r="X174" s="665"/>
      <c r="Y174" s="665"/>
      <c r="Z174" s="665"/>
      <c r="AA174" s="665"/>
      <c r="AB174" s="665"/>
      <c r="AC174" s="665"/>
      <c r="AD174" s="665"/>
      <c r="AE174" s="665"/>
      <c r="AF174" s="665"/>
      <c r="AG174" s="665"/>
      <c r="AH174" s="665"/>
      <c r="AI174" s="665"/>
      <c r="AJ174" s="665"/>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651" t="s">
        <v>157</v>
      </c>
      <c r="C175" s="652"/>
      <c r="D175" s="652"/>
      <c r="E175" s="653"/>
      <c r="F175" s="368"/>
      <c r="G175" s="660" t="s">
        <v>2216</v>
      </c>
      <c r="H175" s="660"/>
      <c r="I175" s="660"/>
      <c r="J175" s="660"/>
      <c r="K175" s="660"/>
      <c r="L175" s="660"/>
      <c r="M175" s="660"/>
      <c r="N175" s="660"/>
      <c r="O175" s="660"/>
      <c r="P175" s="660"/>
      <c r="Q175" s="660"/>
      <c r="R175" s="660"/>
      <c r="S175" s="660"/>
      <c r="T175" s="660"/>
      <c r="U175" s="660"/>
      <c r="V175" s="660"/>
      <c r="W175" s="660"/>
      <c r="X175" s="660"/>
      <c r="Y175" s="660"/>
      <c r="Z175" s="660"/>
      <c r="AA175" s="660"/>
      <c r="AB175" s="660"/>
      <c r="AC175" s="660"/>
      <c r="AD175" s="660"/>
      <c r="AE175" s="660"/>
      <c r="AF175" s="660"/>
      <c r="AG175" s="660"/>
      <c r="AH175" s="660"/>
      <c r="AI175" s="660"/>
      <c r="AJ175" s="660"/>
      <c r="AK175" s="661"/>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654"/>
      <c r="C176" s="655"/>
      <c r="D176" s="655"/>
      <c r="E176" s="656"/>
      <c r="F176" s="360"/>
      <c r="G176" s="662" t="s">
        <v>158</v>
      </c>
      <c r="H176" s="662"/>
      <c r="I176" s="662"/>
      <c r="J176" s="662"/>
      <c r="K176" s="662"/>
      <c r="L176" s="662"/>
      <c r="M176" s="662"/>
      <c r="N176" s="662"/>
      <c r="O176" s="662"/>
      <c r="P176" s="662"/>
      <c r="Q176" s="662"/>
      <c r="R176" s="662"/>
      <c r="S176" s="662"/>
      <c r="T176" s="662"/>
      <c r="U176" s="662"/>
      <c r="V176" s="662"/>
      <c r="W176" s="662"/>
      <c r="X176" s="662"/>
      <c r="Y176" s="662"/>
      <c r="Z176" s="662"/>
      <c r="AA176" s="662"/>
      <c r="AB176" s="662"/>
      <c r="AC176" s="662"/>
      <c r="AD176" s="662"/>
      <c r="AE176" s="662"/>
      <c r="AF176" s="662"/>
      <c r="AG176" s="662"/>
      <c r="AH176" s="662"/>
      <c r="AI176" s="662"/>
      <c r="AJ176" s="662"/>
      <c r="AK176" s="361"/>
      <c r="AL176" s="164"/>
      <c r="AM176" s="533" t="b">
        <v>0</v>
      </c>
      <c r="AN176" s="663"/>
      <c r="AO176" s="663"/>
      <c r="AP176" s="663"/>
      <c r="AQ176" s="663"/>
      <c r="AR176" s="663"/>
      <c r="AS176" s="663"/>
      <c r="AT176" s="663"/>
      <c r="AU176" s="663"/>
      <c r="AV176" s="663"/>
      <c r="AW176" s="663"/>
      <c r="AX176" s="663"/>
      <c r="AY176" s="663"/>
      <c r="AZ176" s="663"/>
      <c r="BA176" s="663"/>
      <c r="BB176" s="663"/>
      <c r="BC176" s="663"/>
    </row>
    <row r="177" spans="1:59" ht="13.5" customHeight="1">
      <c r="A177" s="155"/>
      <c r="B177" s="654"/>
      <c r="C177" s="655"/>
      <c r="D177" s="655"/>
      <c r="E177" s="656"/>
      <c r="F177" s="360"/>
      <c r="G177" s="662" t="s">
        <v>2215</v>
      </c>
      <c r="H177" s="662"/>
      <c r="I177" s="662"/>
      <c r="J177" s="662"/>
      <c r="K177" s="662"/>
      <c r="L177" s="662"/>
      <c r="M177" s="662"/>
      <c r="N177" s="662"/>
      <c r="O177" s="662"/>
      <c r="P177" s="662"/>
      <c r="Q177" s="662"/>
      <c r="R177" s="662"/>
      <c r="S177" s="662"/>
      <c r="T177" s="662"/>
      <c r="U177" s="662"/>
      <c r="V177" s="662"/>
      <c r="W177" s="662"/>
      <c r="X177" s="662"/>
      <c r="Y177" s="662"/>
      <c r="Z177" s="662"/>
      <c r="AA177" s="662"/>
      <c r="AB177" s="662"/>
      <c r="AC177" s="662"/>
      <c r="AD177" s="662"/>
      <c r="AE177" s="662"/>
      <c r="AF177" s="662"/>
      <c r="AG177" s="662"/>
      <c r="AH177" s="662"/>
      <c r="AI177" s="662"/>
      <c r="AJ177" s="662"/>
      <c r="AK177" s="361"/>
      <c r="AL177" s="164"/>
      <c r="AM177" s="533" t="b">
        <v>0</v>
      </c>
      <c r="AN177" s="663"/>
      <c r="AO177" s="663"/>
      <c r="AP177" s="663"/>
      <c r="AQ177" s="663"/>
      <c r="AR177" s="663"/>
      <c r="AS177" s="663"/>
      <c r="AT177" s="663"/>
      <c r="AU177" s="663"/>
      <c r="AV177" s="663"/>
      <c r="AW177" s="663"/>
      <c r="AX177" s="663"/>
      <c r="AY177" s="663"/>
      <c r="AZ177" s="663"/>
      <c r="BA177" s="663"/>
      <c r="BB177" s="663"/>
      <c r="BC177" s="663"/>
    </row>
    <row r="178" spans="1:59" ht="13.5" customHeight="1" thickBot="1">
      <c r="A178" s="155"/>
      <c r="B178" s="657"/>
      <c r="C178" s="658"/>
      <c r="D178" s="658"/>
      <c r="E178" s="659"/>
      <c r="F178" s="372"/>
      <c r="G178" s="664" t="s">
        <v>2214</v>
      </c>
      <c r="H178" s="664"/>
      <c r="I178" s="664"/>
      <c r="J178" s="664"/>
      <c r="K178" s="664"/>
      <c r="L178" s="664"/>
      <c r="M178" s="664"/>
      <c r="N178" s="664"/>
      <c r="O178" s="664"/>
      <c r="P178" s="664"/>
      <c r="Q178" s="664"/>
      <c r="R178" s="664"/>
      <c r="S178" s="664"/>
      <c r="T178" s="664"/>
      <c r="U178" s="664"/>
      <c r="V178" s="664"/>
      <c r="W178" s="664"/>
      <c r="X178" s="664"/>
      <c r="Y178" s="664"/>
      <c r="Z178" s="664"/>
      <c r="AA178" s="664"/>
      <c r="AB178" s="664"/>
      <c r="AC178" s="664"/>
      <c r="AD178" s="664"/>
      <c r="AE178" s="664"/>
      <c r="AF178" s="664"/>
      <c r="AG178" s="664"/>
      <c r="AH178" s="664"/>
      <c r="AI178" s="664"/>
      <c r="AJ178" s="664"/>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626" t="s">
        <v>159</v>
      </c>
      <c r="C180" s="626"/>
      <c r="D180" s="626"/>
      <c r="E180" s="626"/>
      <c r="F180" s="626"/>
      <c r="G180" s="626"/>
      <c r="H180" s="626"/>
      <c r="I180" s="626"/>
      <c r="J180" s="626"/>
      <c r="K180" s="626"/>
      <c r="L180" s="626"/>
      <c r="M180" s="626"/>
      <c r="N180" s="626"/>
      <c r="O180" s="626"/>
      <c r="P180" s="626"/>
      <c r="Q180" s="626"/>
      <c r="R180" s="626"/>
      <c r="S180" s="626"/>
      <c r="T180" s="626"/>
      <c r="U180" s="626"/>
      <c r="V180" s="626"/>
      <c r="W180" s="626"/>
      <c r="X180" s="626"/>
      <c r="Y180" s="626"/>
      <c r="Z180" s="626"/>
      <c r="AA180" s="626"/>
      <c r="AB180" s="626"/>
      <c r="AC180" s="626"/>
      <c r="AD180" s="626"/>
      <c r="AE180" s="626"/>
      <c r="AF180" s="626"/>
      <c r="AG180" s="626"/>
      <c r="AH180" s="626"/>
      <c r="AI180" s="626"/>
      <c r="AJ180" s="626"/>
      <c r="AK180" s="626"/>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627" t="s">
        <v>162</v>
      </c>
      <c r="C182" s="628"/>
      <c r="D182" s="628"/>
      <c r="E182" s="629" t="b">
        <v>0</v>
      </c>
      <c r="F182" s="359"/>
      <c r="G182" s="619" t="s">
        <v>2219</v>
      </c>
      <c r="H182" s="619"/>
      <c r="I182" s="619"/>
      <c r="J182" s="619"/>
      <c r="K182" s="619"/>
      <c r="L182" s="619"/>
      <c r="M182" s="619"/>
      <c r="N182" s="619"/>
      <c r="O182" s="619"/>
      <c r="P182" s="619"/>
      <c r="Q182" s="619"/>
      <c r="R182" s="619"/>
      <c r="S182" s="619"/>
      <c r="T182" s="619"/>
      <c r="U182" s="619"/>
      <c r="V182" s="619"/>
      <c r="W182" s="619"/>
      <c r="X182" s="619"/>
      <c r="Y182" s="619"/>
      <c r="Z182" s="619"/>
      <c r="AA182" s="619"/>
      <c r="AB182" s="619"/>
      <c r="AC182" s="619"/>
      <c r="AD182" s="619"/>
      <c r="AE182" s="619"/>
      <c r="AF182" s="619"/>
      <c r="AG182" s="619"/>
      <c r="AH182" s="619"/>
      <c r="AI182" s="619"/>
      <c r="AJ182" s="619"/>
      <c r="AK182" s="633"/>
      <c r="AL182" s="164"/>
      <c r="AM182" s="69" t="b">
        <v>0</v>
      </c>
      <c r="AN182" s="634" t="s">
        <v>161</v>
      </c>
      <c r="AO182" s="635"/>
      <c r="AP182" s="635"/>
      <c r="AQ182" s="635"/>
      <c r="AR182" s="635"/>
      <c r="AS182" s="635"/>
      <c r="AT182" s="635"/>
      <c r="AU182" s="635"/>
      <c r="AV182" s="635"/>
      <c r="AW182" s="635"/>
      <c r="AX182" s="635"/>
      <c r="AY182" s="635"/>
      <c r="AZ182" s="635"/>
      <c r="BA182" s="635"/>
      <c r="BB182" s="635"/>
      <c r="BC182" s="636"/>
    </row>
    <row r="183" spans="1:59" s="375" customFormat="1" ht="18" customHeight="1" thickBot="1">
      <c r="A183" s="371"/>
      <c r="B183" s="630"/>
      <c r="C183" s="631"/>
      <c r="D183" s="631"/>
      <c r="E183" s="632" t="b">
        <v>0</v>
      </c>
      <c r="F183" s="372"/>
      <c r="G183" s="640" t="s">
        <v>2220</v>
      </c>
      <c r="H183" s="640"/>
      <c r="I183" s="640"/>
      <c r="J183" s="640"/>
      <c r="K183" s="640"/>
      <c r="L183" s="640"/>
      <c r="M183" s="640"/>
      <c r="N183" s="640"/>
      <c r="O183" s="640"/>
      <c r="P183" s="640"/>
      <c r="Q183" s="640"/>
      <c r="R183" s="640"/>
      <c r="S183" s="640"/>
      <c r="T183" s="640"/>
      <c r="U183" s="640"/>
      <c r="V183" s="640"/>
      <c r="W183" s="640"/>
      <c r="X183" s="640"/>
      <c r="Y183" s="640"/>
      <c r="Z183" s="640"/>
      <c r="AA183" s="640"/>
      <c r="AB183" s="640"/>
      <c r="AC183" s="640"/>
      <c r="AD183" s="640"/>
      <c r="AE183" s="640"/>
      <c r="AF183" s="640"/>
      <c r="AG183" s="640"/>
      <c r="AH183" s="640"/>
      <c r="AI183" s="640"/>
      <c r="AJ183" s="640"/>
      <c r="AK183" s="641"/>
      <c r="AL183" s="155"/>
      <c r="AM183" s="69" t="b">
        <v>0</v>
      </c>
      <c r="AN183" s="637"/>
      <c r="AO183" s="638"/>
      <c r="AP183" s="638"/>
      <c r="AQ183" s="638"/>
      <c r="AR183" s="638"/>
      <c r="AS183" s="638"/>
      <c r="AT183" s="638"/>
      <c r="AU183" s="638"/>
      <c r="AV183" s="638"/>
      <c r="AW183" s="638"/>
      <c r="AX183" s="638"/>
      <c r="AY183" s="638"/>
      <c r="AZ183" s="638"/>
      <c r="BA183" s="638"/>
      <c r="BB183" s="638"/>
      <c r="BC183" s="639"/>
    </row>
    <row r="184" spans="1:59" s="165" customFormat="1" ht="0.7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642" t="s">
        <v>165</v>
      </c>
      <c r="C187" s="643"/>
      <c r="D187" s="643"/>
      <c r="E187" s="643"/>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4"/>
      <c r="AE187" s="645" t="s">
        <v>166</v>
      </c>
      <c r="AF187" s="646"/>
      <c r="AG187" s="646"/>
      <c r="AH187" s="646"/>
      <c r="AI187" s="646"/>
      <c r="AJ187" s="647"/>
      <c r="AK187" s="357" t="str">
        <f>IF(AND(AM188=TRUE,OR(Q20=0,AM189=TRUE),AM190=TRUE,AM191=TRUE,AM192=TRUE,AM193=TRUE),"○","×")</f>
        <v>×</v>
      </c>
      <c r="AL187" s="155"/>
      <c r="AM187" s="648" t="s">
        <v>2014</v>
      </c>
      <c r="AN187" s="649"/>
      <c r="AO187" s="649"/>
      <c r="AP187" s="649"/>
      <c r="AQ187" s="649"/>
      <c r="AR187" s="649"/>
      <c r="AS187" s="649"/>
      <c r="AT187" s="649"/>
      <c r="AU187" s="649"/>
      <c r="AV187" s="649"/>
      <c r="AW187" s="649"/>
      <c r="AX187" s="649"/>
      <c r="AY187" s="649"/>
      <c r="AZ187" s="649"/>
      <c r="BA187" s="649"/>
      <c r="BB187" s="649"/>
      <c r="BC187" s="650"/>
    </row>
    <row r="188" spans="1:59" s="165" customFormat="1" ht="26.25" customHeight="1">
      <c r="A188" s="164"/>
      <c r="B188" s="359"/>
      <c r="C188" s="619" t="s">
        <v>167</v>
      </c>
      <c r="D188" s="619"/>
      <c r="E188" s="619"/>
      <c r="F188" s="619"/>
      <c r="G188" s="619"/>
      <c r="H188" s="619"/>
      <c r="I188" s="619"/>
      <c r="J188" s="619"/>
      <c r="K188" s="619"/>
      <c r="L188" s="619"/>
      <c r="M188" s="619"/>
      <c r="N188" s="619"/>
      <c r="O188" s="619"/>
      <c r="P188" s="619"/>
      <c r="Q188" s="619"/>
      <c r="R188" s="619"/>
      <c r="S188" s="619"/>
      <c r="T188" s="619"/>
      <c r="U188" s="619"/>
      <c r="V188" s="619"/>
      <c r="W188" s="619"/>
      <c r="X188" s="619"/>
      <c r="Y188" s="619"/>
      <c r="Z188" s="619"/>
      <c r="AA188" s="619"/>
      <c r="AB188" s="619"/>
      <c r="AC188" s="619"/>
      <c r="AD188" s="620"/>
      <c r="AE188" s="621" t="s">
        <v>168</v>
      </c>
      <c r="AF188" s="622"/>
      <c r="AG188" s="622"/>
      <c r="AH188" s="622"/>
      <c r="AI188" s="622"/>
      <c r="AJ188" s="622"/>
      <c r="AK188" s="623"/>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624" t="s">
        <v>2236</v>
      </c>
      <c r="D189" s="624"/>
      <c r="E189" s="624"/>
      <c r="F189" s="624"/>
      <c r="G189" s="624"/>
      <c r="H189" s="624"/>
      <c r="I189" s="624"/>
      <c r="J189" s="624"/>
      <c r="K189" s="624"/>
      <c r="L189" s="624"/>
      <c r="M189" s="624"/>
      <c r="N189" s="624"/>
      <c r="O189" s="624"/>
      <c r="P189" s="624"/>
      <c r="Q189" s="624"/>
      <c r="R189" s="624"/>
      <c r="S189" s="624"/>
      <c r="T189" s="624"/>
      <c r="U189" s="624"/>
      <c r="V189" s="624"/>
      <c r="W189" s="624"/>
      <c r="X189" s="624"/>
      <c r="Y189" s="624"/>
      <c r="Z189" s="624"/>
      <c r="AA189" s="624"/>
      <c r="AB189" s="624"/>
      <c r="AC189" s="624"/>
      <c r="AD189" s="625"/>
      <c r="AE189" s="611" t="s">
        <v>168</v>
      </c>
      <c r="AF189" s="612"/>
      <c r="AG189" s="612"/>
      <c r="AH189" s="612"/>
      <c r="AI189" s="612"/>
      <c r="AJ189" s="612"/>
      <c r="AK189" s="613"/>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606" t="s">
        <v>169</v>
      </c>
      <c r="D190" s="606"/>
      <c r="E190" s="606"/>
      <c r="F190" s="606"/>
      <c r="G190" s="606"/>
      <c r="H190" s="606"/>
      <c r="I190" s="606"/>
      <c r="J190" s="606"/>
      <c r="K190" s="606"/>
      <c r="L190" s="606"/>
      <c r="M190" s="606"/>
      <c r="N190" s="606"/>
      <c r="O190" s="606"/>
      <c r="P190" s="606"/>
      <c r="Q190" s="606"/>
      <c r="R190" s="606"/>
      <c r="S190" s="606"/>
      <c r="T190" s="606"/>
      <c r="U190" s="606"/>
      <c r="V190" s="606"/>
      <c r="W190" s="606"/>
      <c r="X190" s="606"/>
      <c r="Y190" s="606"/>
      <c r="Z190" s="606"/>
      <c r="AA190" s="606"/>
      <c r="AB190" s="606"/>
      <c r="AC190" s="606"/>
      <c r="AD190" s="607"/>
      <c r="AE190" s="611" t="s">
        <v>170</v>
      </c>
      <c r="AF190" s="612"/>
      <c r="AG190" s="612"/>
      <c r="AH190" s="612"/>
      <c r="AI190" s="612"/>
      <c r="AJ190" s="612"/>
      <c r="AK190" s="613"/>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606" t="s">
        <v>171</v>
      </c>
      <c r="D191" s="606"/>
      <c r="E191" s="606"/>
      <c r="F191" s="606"/>
      <c r="G191" s="606"/>
      <c r="H191" s="606"/>
      <c r="I191" s="606"/>
      <c r="J191" s="606"/>
      <c r="K191" s="606"/>
      <c r="L191" s="606"/>
      <c r="M191" s="606"/>
      <c r="N191" s="606"/>
      <c r="O191" s="606"/>
      <c r="P191" s="606"/>
      <c r="Q191" s="606"/>
      <c r="R191" s="606"/>
      <c r="S191" s="606"/>
      <c r="T191" s="606"/>
      <c r="U191" s="606"/>
      <c r="V191" s="606"/>
      <c r="W191" s="606"/>
      <c r="X191" s="606"/>
      <c r="Y191" s="606"/>
      <c r="Z191" s="606"/>
      <c r="AA191" s="606"/>
      <c r="AB191" s="606"/>
      <c r="AC191" s="606"/>
      <c r="AD191" s="607"/>
      <c r="AE191" s="608" t="s">
        <v>172</v>
      </c>
      <c r="AF191" s="609"/>
      <c r="AG191" s="609"/>
      <c r="AH191" s="609"/>
      <c r="AI191" s="609"/>
      <c r="AJ191" s="609"/>
      <c r="AK191" s="610"/>
      <c r="AL191" s="155"/>
      <c r="AM191" s="69" t="b">
        <v>0</v>
      </c>
    </row>
    <row r="192" spans="1:59" s="165" customFormat="1" ht="23.25" customHeight="1">
      <c r="A192" s="164"/>
      <c r="B192" s="368"/>
      <c r="C192" s="606" t="s">
        <v>173</v>
      </c>
      <c r="D192" s="606"/>
      <c r="E192" s="606"/>
      <c r="F192" s="606"/>
      <c r="G192" s="606"/>
      <c r="H192" s="606"/>
      <c r="I192" s="606"/>
      <c r="J192" s="606"/>
      <c r="K192" s="606"/>
      <c r="L192" s="606"/>
      <c r="M192" s="606"/>
      <c r="N192" s="606"/>
      <c r="O192" s="606"/>
      <c r="P192" s="606"/>
      <c r="Q192" s="606"/>
      <c r="R192" s="606"/>
      <c r="S192" s="606"/>
      <c r="T192" s="606"/>
      <c r="U192" s="606"/>
      <c r="V192" s="606"/>
      <c r="W192" s="606"/>
      <c r="X192" s="606"/>
      <c r="Y192" s="606"/>
      <c r="Z192" s="606"/>
      <c r="AA192" s="606"/>
      <c r="AB192" s="606"/>
      <c r="AC192" s="606"/>
      <c r="AD192" s="607"/>
      <c r="AE192" s="611" t="s">
        <v>174</v>
      </c>
      <c r="AF192" s="612"/>
      <c r="AG192" s="612"/>
      <c r="AH192" s="612"/>
      <c r="AI192" s="612"/>
      <c r="AJ192" s="612"/>
      <c r="AK192" s="613"/>
      <c r="AL192" s="155"/>
      <c r="AM192" s="69" t="b">
        <v>0</v>
      </c>
      <c r="AN192" s="382"/>
      <c r="AO192" s="382"/>
      <c r="AP192" s="382"/>
    </row>
    <row r="193" spans="1:59" s="165" customFormat="1" ht="13.5" customHeight="1" thickBot="1">
      <c r="A193" s="164"/>
      <c r="B193" s="372"/>
      <c r="C193" s="614" t="s">
        <v>175</v>
      </c>
      <c r="D193" s="614"/>
      <c r="E193" s="614"/>
      <c r="F193" s="614"/>
      <c r="G193" s="614"/>
      <c r="H193" s="614"/>
      <c r="I193" s="614"/>
      <c r="J193" s="614"/>
      <c r="K193" s="614"/>
      <c r="L193" s="614"/>
      <c r="M193" s="614"/>
      <c r="N193" s="614"/>
      <c r="O193" s="614"/>
      <c r="P193" s="614"/>
      <c r="Q193" s="614"/>
      <c r="R193" s="614"/>
      <c r="S193" s="614"/>
      <c r="T193" s="614"/>
      <c r="U193" s="614"/>
      <c r="V193" s="614"/>
      <c r="W193" s="614"/>
      <c r="X193" s="614"/>
      <c r="Y193" s="614"/>
      <c r="Z193" s="614"/>
      <c r="AA193" s="614"/>
      <c r="AB193" s="614"/>
      <c r="AC193" s="614"/>
      <c r="AD193" s="615"/>
      <c r="AE193" s="616" t="s">
        <v>176</v>
      </c>
      <c r="AF193" s="617"/>
      <c r="AG193" s="617"/>
      <c r="AH193" s="617"/>
      <c r="AI193" s="617"/>
      <c r="AJ193" s="617"/>
      <c r="AK193" s="618"/>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600" t="s">
        <v>2221</v>
      </c>
      <c r="D196" s="600"/>
      <c r="E196" s="600"/>
      <c r="F196" s="600"/>
      <c r="G196" s="600"/>
      <c r="H196" s="600"/>
      <c r="I196" s="600"/>
      <c r="J196" s="600"/>
      <c r="K196" s="600"/>
      <c r="L196" s="600"/>
      <c r="M196" s="600"/>
      <c r="N196" s="600"/>
      <c r="O196" s="600"/>
      <c r="P196" s="600"/>
      <c r="Q196" s="600"/>
      <c r="R196" s="600"/>
      <c r="S196" s="600"/>
      <c r="T196" s="600"/>
      <c r="U196" s="600"/>
      <c r="V196" s="600"/>
      <c r="W196" s="600"/>
      <c r="X196" s="600"/>
      <c r="Y196" s="600"/>
      <c r="Z196" s="600"/>
      <c r="AA196" s="600"/>
      <c r="AB196" s="600"/>
      <c r="AC196" s="600"/>
      <c r="AD196" s="600"/>
      <c r="AE196" s="600"/>
      <c r="AF196" s="600"/>
      <c r="AG196" s="600"/>
      <c r="AH196" s="600"/>
      <c r="AI196" s="600"/>
      <c r="AJ196" s="600"/>
      <c r="AK196" s="600"/>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601" t="s">
        <v>179</v>
      </c>
      <c r="D199" s="601"/>
      <c r="E199" s="601"/>
      <c r="F199" s="601"/>
      <c r="G199" s="601"/>
      <c r="H199" s="601"/>
      <c r="I199" s="601"/>
      <c r="J199" s="601"/>
      <c r="K199" s="601"/>
      <c r="L199" s="601"/>
      <c r="M199" s="601"/>
      <c r="N199" s="601"/>
      <c r="O199" s="601"/>
      <c r="P199" s="601"/>
      <c r="Q199" s="601"/>
      <c r="R199" s="601"/>
      <c r="S199" s="601"/>
      <c r="T199" s="601"/>
      <c r="U199" s="601"/>
      <c r="V199" s="601"/>
      <c r="W199" s="601"/>
      <c r="X199" s="601"/>
      <c r="Y199" s="601"/>
      <c r="Z199" s="601"/>
      <c r="AA199" s="601"/>
      <c r="AB199" s="601"/>
      <c r="AC199" s="601"/>
      <c r="AD199" s="601"/>
      <c r="AE199" s="601"/>
      <c r="AF199" s="601"/>
      <c r="AG199" s="601"/>
      <c r="AH199" s="601"/>
      <c r="AI199" s="601"/>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602"/>
      <c r="F201" s="603"/>
      <c r="G201" s="393" t="s">
        <v>73</v>
      </c>
      <c r="H201" s="602"/>
      <c r="I201" s="603"/>
      <c r="J201" s="393" t="s">
        <v>181</v>
      </c>
      <c r="K201" s="602"/>
      <c r="L201" s="603"/>
      <c r="M201" s="393" t="s">
        <v>182</v>
      </c>
      <c r="N201" s="381"/>
      <c r="O201" s="604" t="s">
        <v>20</v>
      </c>
      <c r="P201" s="604"/>
      <c r="Q201" s="604"/>
      <c r="R201" s="605" t="str">
        <f>IF(H7="","",H7)</f>
        <v/>
      </c>
      <c r="S201" s="605"/>
      <c r="T201" s="605"/>
      <c r="U201" s="605"/>
      <c r="V201" s="605"/>
      <c r="W201" s="605"/>
      <c r="X201" s="605"/>
      <c r="Y201" s="605"/>
      <c r="Z201" s="605"/>
      <c r="AA201" s="605"/>
      <c r="AB201" s="605"/>
      <c r="AC201" s="605"/>
      <c r="AD201" s="605"/>
      <c r="AE201" s="605"/>
      <c r="AF201" s="605"/>
      <c r="AG201" s="605"/>
      <c r="AH201" s="605"/>
      <c r="AI201" s="605"/>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596" t="s">
        <v>183</v>
      </c>
      <c r="P202" s="596"/>
      <c r="Q202" s="596"/>
      <c r="R202" s="597" t="s">
        <v>22</v>
      </c>
      <c r="S202" s="597"/>
      <c r="T202" s="598"/>
      <c r="U202" s="598"/>
      <c r="V202" s="598"/>
      <c r="W202" s="598"/>
      <c r="X202" s="598"/>
      <c r="Y202" s="599" t="s">
        <v>23</v>
      </c>
      <c r="Z202" s="599"/>
      <c r="AA202" s="598"/>
      <c r="AB202" s="598"/>
      <c r="AC202" s="598"/>
      <c r="AD202" s="598"/>
      <c r="AE202" s="598"/>
      <c r="AF202" s="598"/>
      <c r="AG202" s="598"/>
      <c r="AH202" s="598"/>
      <c r="AI202" s="598"/>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2193</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0</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570" t="s">
        <v>187</v>
      </c>
      <c r="C209" s="570"/>
      <c r="D209" s="570"/>
      <c r="E209" s="570"/>
      <c r="F209" s="570"/>
      <c r="G209" s="570"/>
      <c r="H209" s="570"/>
      <c r="I209" s="570"/>
      <c r="J209" s="570"/>
      <c r="K209" s="570"/>
      <c r="L209" s="57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c r="AK209" s="570"/>
      <c r="AL209" s="155"/>
    </row>
    <row r="210" spans="1:60">
      <c r="A210" s="155"/>
      <c r="B210" s="584" t="s">
        <v>188</v>
      </c>
      <c r="C210" s="587" t="s">
        <v>189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416" t="str">
        <f>Y20</f>
        <v/>
      </c>
      <c r="AL210" s="155"/>
    </row>
    <row r="211" spans="1:60">
      <c r="A211" s="155"/>
      <c r="B211" s="585"/>
      <c r="C211" s="590" t="s">
        <v>190</v>
      </c>
      <c r="D211" s="591"/>
      <c r="E211" s="591"/>
      <c r="F211" s="591"/>
      <c r="G211" s="591"/>
      <c r="H211" s="591"/>
      <c r="I211" s="591"/>
      <c r="J211" s="591"/>
      <c r="K211" s="591"/>
      <c r="L211" s="591"/>
      <c r="M211" s="591"/>
      <c r="N211" s="591"/>
      <c r="O211" s="591"/>
      <c r="P211" s="591"/>
      <c r="Q211" s="591"/>
      <c r="R211" s="591"/>
      <c r="S211" s="591"/>
      <c r="T211" s="591"/>
      <c r="U211" s="591"/>
      <c r="V211" s="591"/>
      <c r="W211" s="591"/>
      <c r="X211" s="591"/>
      <c r="Y211" s="591"/>
      <c r="Z211" s="591"/>
      <c r="AA211" s="591"/>
      <c r="AB211" s="591"/>
      <c r="AC211" s="591"/>
      <c r="AD211" s="591"/>
      <c r="AE211" s="591"/>
      <c r="AF211" s="591"/>
      <c r="AG211" s="591"/>
      <c r="AH211" s="591"/>
      <c r="AI211" s="591"/>
      <c r="AJ211" s="592"/>
      <c r="AK211" s="416" t="str">
        <f>Y21</f>
        <v>○</v>
      </c>
      <c r="AL211" s="155"/>
    </row>
    <row r="212" spans="1:60">
      <c r="A212" s="155"/>
      <c r="B212" s="586"/>
      <c r="C212" s="590" t="s">
        <v>191</v>
      </c>
      <c r="D212" s="591"/>
      <c r="E212" s="591"/>
      <c r="F212" s="591"/>
      <c r="G212" s="591"/>
      <c r="H212" s="591"/>
      <c r="I212" s="591"/>
      <c r="J212" s="591"/>
      <c r="K212" s="591"/>
      <c r="L212" s="591"/>
      <c r="M212" s="591"/>
      <c r="N212" s="591"/>
      <c r="O212" s="591"/>
      <c r="P212" s="591"/>
      <c r="Q212" s="591"/>
      <c r="R212" s="591"/>
      <c r="S212" s="591"/>
      <c r="T212" s="591"/>
      <c r="U212" s="591"/>
      <c r="V212" s="591"/>
      <c r="W212" s="591"/>
      <c r="X212" s="591"/>
      <c r="Y212" s="591"/>
      <c r="Z212" s="591"/>
      <c r="AA212" s="591"/>
      <c r="AB212" s="591"/>
      <c r="AC212" s="591"/>
      <c r="AD212" s="591"/>
      <c r="AE212" s="591"/>
      <c r="AF212" s="591"/>
      <c r="AG212" s="591"/>
      <c r="AH212" s="591"/>
      <c r="AI212" s="591"/>
      <c r="AJ212" s="592"/>
      <c r="AK212" s="416" t="str">
        <f>IF(Y25="○","○",IF(AA25="○","○","×"))</f>
        <v>×</v>
      </c>
      <c r="AL212" s="155"/>
    </row>
    <row r="213" spans="1:60">
      <c r="A213" s="155"/>
      <c r="B213" s="417" t="s">
        <v>192</v>
      </c>
      <c r="C213" s="590" t="s">
        <v>193</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416" t="str">
        <f>AB37</f>
        <v>×</v>
      </c>
      <c r="AL213" s="155"/>
    </row>
    <row r="214" spans="1:60">
      <c r="A214" s="155"/>
      <c r="B214" s="418" t="s">
        <v>194</v>
      </c>
      <c r="C214" s="593" t="s">
        <v>195</v>
      </c>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5"/>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570" t="s">
        <v>2226</v>
      </c>
      <c r="C216" s="570"/>
      <c r="D216" s="570"/>
      <c r="E216" s="570"/>
      <c r="F216" s="570"/>
      <c r="G216" s="570"/>
      <c r="H216" s="570"/>
      <c r="I216" s="570"/>
      <c r="J216" s="570"/>
      <c r="K216" s="570"/>
      <c r="L216" s="570"/>
      <c r="M216" s="570"/>
      <c r="N216" s="570"/>
      <c r="O216" s="570"/>
      <c r="P216" s="570"/>
      <c r="Q216" s="570"/>
      <c r="R216" s="570"/>
      <c r="S216" s="570"/>
      <c r="T216" s="570"/>
      <c r="U216" s="570"/>
      <c r="V216" s="570"/>
      <c r="W216" s="570"/>
      <c r="X216" s="570"/>
      <c r="Y216" s="570"/>
      <c r="Z216" s="570"/>
      <c r="AA216" s="570"/>
      <c r="AB216" s="570"/>
      <c r="AC216" s="570"/>
      <c r="AD216" s="570"/>
      <c r="AE216" s="570"/>
      <c r="AF216" s="570"/>
      <c r="AG216" s="570"/>
      <c r="AH216" s="570"/>
      <c r="AI216" s="570"/>
      <c r="AJ216" s="570"/>
      <c r="AK216" s="570"/>
      <c r="AL216" s="155"/>
      <c r="AM216" s="157"/>
    </row>
    <row r="217" spans="1:60" s="375" customFormat="1">
      <c r="A217" s="371"/>
      <c r="B217" s="419" t="s">
        <v>188</v>
      </c>
      <c r="C217" s="571" t="s">
        <v>196</v>
      </c>
      <c r="D217" s="572"/>
      <c r="E217" s="572"/>
      <c r="F217" s="572"/>
      <c r="G217" s="572"/>
      <c r="H217" s="572"/>
      <c r="I217" s="573"/>
      <c r="J217" s="574" t="s">
        <v>197</v>
      </c>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5"/>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566" t="s">
        <v>192</v>
      </c>
      <c r="C218" s="567" t="s">
        <v>198</v>
      </c>
      <c r="D218" s="567"/>
      <c r="E218" s="567"/>
      <c r="F218" s="567"/>
      <c r="G218" s="567"/>
      <c r="H218" s="567"/>
      <c r="I218" s="567"/>
      <c r="J218" s="568" t="s">
        <v>199</v>
      </c>
      <c r="K218" s="568"/>
      <c r="L218" s="568"/>
      <c r="M218" s="568"/>
      <c r="N218" s="568"/>
      <c r="O218" s="568"/>
      <c r="P218" s="568"/>
      <c r="Q218" s="568"/>
      <c r="R218" s="568"/>
      <c r="S218" s="568"/>
      <c r="T218" s="568"/>
      <c r="U218" s="568"/>
      <c r="V218" s="568"/>
      <c r="W218" s="568"/>
      <c r="X218" s="568"/>
      <c r="Y218" s="568"/>
      <c r="Z218" s="568"/>
      <c r="AA218" s="568"/>
      <c r="AB218" s="568"/>
      <c r="AC218" s="568"/>
      <c r="AD218" s="568"/>
      <c r="AE218" s="568"/>
      <c r="AF218" s="568"/>
      <c r="AG218" s="568"/>
      <c r="AH218" s="568"/>
      <c r="AI218" s="568"/>
      <c r="AJ218" s="569"/>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566"/>
      <c r="C219" s="567"/>
      <c r="D219" s="567"/>
      <c r="E219" s="567"/>
      <c r="F219" s="567"/>
      <c r="G219" s="567"/>
      <c r="H219" s="567"/>
      <c r="I219" s="567"/>
      <c r="J219" s="568" t="s">
        <v>200</v>
      </c>
      <c r="K219" s="568"/>
      <c r="L219" s="568"/>
      <c r="M219" s="568"/>
      <c r="N219" s="568"/>
      <c r="O219" s="568"/>
      <c r="P219" s="568"/>
      <c r="Q219" s="568"/>
      <c r="R219" s="568"/>
      <c r="S219" s="568"/>
      <c r="T219" s="568"/>
      <c r="U219" s="568"/>
      <c r="V219" s="568"/>
      <c r="W219" s="568"/>
      <c r="X219" s="568"/>
      <c r="Y219" s="568"/>
      <c r="Z219" s="568"/>
      <c r="AA219" s="568"/>
      <c r="AB219" s="568"/>
      <c r="AC219" s="568"/>
      <c r="AD219" s="568"/>
      <c r="AE219" s="568"/>
      <c r="AF219" s="568"/>
      <c r="AG219" s="568"/>
      <c r="AH219" s="568"/>
      <c r="AI219" s="568"/>
      <c r="AJ219" s="569"/>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566"/>
      <c r="C220" s="567"/>
      <c r="D220" s="567"/>
      <c r="E220" s="567"/>
      <c r="F220" s="567"/>
      <c r="G220" s="567"/>
      <c r="H220" s="567"/>
      <c r="I220" s="567"/>
      <c r="J220" s="568" t="s">
        <v>2225</v>
      </c>
      <c r="K220" s="568"/>
      <c r="L220" s="568"/>
      <c r="M220" s="568"/>
      <c r="N220" s="568"/>
      <c r="O220" s="568"/>
      <c r="P220" s="568"/>
      <c r="Q220" s="568"/>
      <c r="R220" s="568"/>
      <c r="S220" s="568"/>
      <c r="T220" s="568"/>
      <c r="U220" s="568"/>
      <c r="V220" s="568"/>
      <c r="W220" s="568"/>
      <c r="X220" s="568"/>
      <c r="Y220" s="568"/>
      <c r="Z220" s="568"/>
      <c r="AA220" s="568"/>
      <c r="AB220" s="568"/>
      <c r="AC220" s="568"/>
      <c r="AD220" s="568"/>
      <c r="AE220" s="568"/>
      <c r="AF220" s="568"/>
      <c r="AG220" s="568"/>
      <c r="AH220" s="568"/>
      <c r="AI220" s="568"/>
      <c r="AJ220" s="569"/>
      <c r="AK220" s="416" t="str">
        <f>AI82</f>
        <v/>
      </c>
      <c r="AL220" s="421"/>
      <c r="AM220" s="157"/>
    </row>
    <row r="221" spans="1:60" s="375" customFormat="1" ht="25.5" customHeight="1">
      <c r="A221" s="371"/>
      <c r="B221" s="566"/>
      <c r="C221" s="567"/>
      <c r="D221" s="567"/>
      <c r="E221" s="567"/>
      <c r="F221" s="567"/>
      <c r="G221" s="567"/>
      <c r="H221" s="567"/>
      <c r="I221" s="567"/>
      <c r="J221" s="568" t="s">
        <v>201</v>
      </c>
      <c r="K221" s="568"/>
      <c r="L221" s="568"/>
      <c r="M221" s="568"/>
      <c r="N221" s="568"/>
      <c r="O221" s="568"/>
      <c r="P221" s="568"/>
      <c r="Q221" s="568"/>
      <c r="R221" s="568"/>
      <c r="S221" s="568"/>
      <c r="T221" s="568"/>
      <c r="U221" s="568"/>
      <c r="V221" s="568"/>
      <c r="W221" s="568"/>
      <c r="X221" s="568"/>
      <c r="Y221" s="568"/>
      <c r="Z221" s="568"/>
      <c r="AA221" s="568"/>
      <c r="AB221" s="568"/>
      <c r="AC221" s="568"/>
      <c r="AD221" s="568"/>
      <c r="AE221" s="568"/>
      <c r="AF221" s="568"/>
      <c r="AG221" s="568"/>
      <c r="AH221" s="568"/>
      <c r="AI221" s="568"/>
      <c r="AJ221" s="569"/>
      <c r="AK221" s="416" t="str">
        <f>AI87</f>
        <v/>
      </c>
      <c r="AL221" s="421"/>
      <c r="AM221" s="157"/>
    </row>
    <row r="222" spans="1:60" s="375" customFormat="1" ht="48.75" customHeight="1">
      <c r="A222" s="371"/>
      <c r="B222" s="566" t="s">
        <v>194</v>
      </c>
      <c r="C222" s="567" t="s">
        <v>203</v>
      </c>
      <c r="D222" s="567"/>
      <c r="E222" s="567"/>
      <c r="F222" s="567"/>
      <c r="G222" s="567"/>
      <c r="H222" s="567"/>
      <c r="I222" s="567"/>
      <c r="J222" s="568" t="s">
        <v>2224</v>
      </c>
      <c r="K222" s="568"/>
      <c r="L222" s="568"/>
      <c r="M222" s="568"/>
      <c r="N222" s="568"/>
      <c r="O222" s="568"/>
      <c r="P222" s="568"/>
      <c r="Q222" s="568"/>
      <c r="R222" s="568"/>
      <c r="S222" s="568"/>
      <c r="T222" s="568"/>
      <c r="U222" s="568"/>
      <c r="V222" s="568"/>
      <c r="W222" s="568"/>
      <c r="X222" s="568"/>
      <c r="Y222" s="568"/>
      <c r="Z222" s="568"/>
      <c r="AA222" s="568"/>
      <c r="AB222" s="568"/>
      <c r="AC222" s="568"/>
      <c r="AD222" s="568"/>
      <c r="AE222" s="568"/>
      <c r="AF222" s="568"/>
      <c r="AG222" s="568"/>
      <c r="AH222" s="568"/>
      <c r="AI222" s="568"/>
      <c r="AJ222" s="569"/>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566"/>
      <c r="C223" s="567"/>
      <c r="D223" s="567"/>
      <c r="E223" s="567"/>
      <c r="F223" s="567"/>
      <c r="G223" s="567"/>
      <c r="H223" s="567"/>
      <c r="I223" s="567"/>
      <c r="J223" s="568" t="s">
        <v>2223</v>
      </c>
      <c r="K223" s="568"/>
      <c r="L223" s="568"/>
      <c r="M223" s="568"/>
      <c r="N223" s="568"/>
      <c r="O223" s="568"/>
      <c r="P223" s="568"/>
      <c r="Q223" s="568"/>
      <c r="R223" s="568"/>
      <c r="S223" s="568"/>
      <c r="T223" s="568"/>
      <c r="U223" s="568"/>
      <c r="V223" s="568"/>
      <c r="W223" s="568"/>
      <c r="X223" s="568"/>
      <c r="Y223" s="568"/>
      <c r="Z223" s="568"/>
      <c r="AA223" s="568"/>
      <c r="AB223" s="568"/>
      <c r="AC223" s="568"/>
      <c r="AD223" s="568"/>
      <c r="AE223" s="568"/>
      <c r="AF223" s="568"/>
      <c r="AG223" s="568"/>
      <c r="AH223" s="568"/>
      <c r="AI223" s="568"/>
      <c r="AJ223" s="569"/>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567" t="s">
        <v>204</v>
      </c>
      <c r="D224" s="567"/>
      <c r="E224" s="567"/>
      <c r="F224" s="567"/>
      <c r="G224" s="567"/>
      <c r="H224" s="567"/>
      <c r="I224" s="567"/>
      <c r="J224" s="568" t="s">
        <v>205</v>
      </c>
      <c r="K224" s="568"/>
      <c r="L224" s="568"/>
      <c r="M224" s="568"/>
      <c r="N224" s="568"/>
      <c r="O224" s="568"/>
      <c r="P224" s="568"/>
      <c r="Q224" s="568"/>
      <c r="R224" s="568"/>
      <c r="S224" s="568"/>
      <c r="T224" s="568"/>
      <c r="U224" s="568"/>
      <c r="V224" s="568"/>
      <c r="W224" s="568"/>
      <c r="X224" s="568"/>
      <c r="Y224" s="568"/>
      <c r="Z224" s="568"/>
      <c r="AA224" s="568"/>
      <c r="AB224" s="568"/>
      <c r="AC224" s="568"/>
      <c r="AD224" s="568"/>
      <c r="AE224" s="568"/>
      <c r="AF224" s="568"/>
      <c r="AG224" s="568"/>
      <c r="AH224" s="568"/>
      <c r="AI224" s="568"/>
      <c r="AJ224" s="569"/>
      <c r="AK224" s="416" t="str">
        <f>IF(AM116="","",IF(OR(S118="○",AK125="○"),"○","×"))</f>
        <v/>
      </c>
      <c r="AL224" s="155"/>
      <c r="AM224" s="157"/>
    </row>
    <row r="225" spans="1:60" s="165" customFormat="1" ht="36" customHeight="1">
      <c r="A225" s="164"/>
      <c r="B225" s="417" t="s">
        <v>2173</v>
      </c>
      <c r="C225" s="567" t="s">
        <v>206</v>
      </c>
      <c r="D225" s="567"/>
      <c r="E225" s="567"/>
      <c r="F225" s="567"/>
      <c r="G225" s="567"/>
      <c r="H225" s="567"/>
      <c r="I225" s="567"/>
      <c r="J225" s="568" t="s">
        <v>207</v>
      </c>
      <c r="K225" s="568"/>
      <c r="L225" s="568"/>
      <c r="M225" s="568"/>
      <c r="N225" s="568"/>
      <c r="O225" s="568"/>
      <c r="P225" s="568"/>
      <c r="Q225" s="568"/>
      <c r="R225" s="568"/>
      <c r="S225" s="568"/>
      <c r="T225" s="568"/>
      <c r="U225" s="568"/>
      <c r="V225" s="568"/>
      <c r="W225" s="568"/>
      <c r="X225" s="568"/>
      <c r="Y225" s="568"/>
      <c r="Z225" s="568"/>
      <c r="AA225" s="568"/>
      <c r="AB225" s="568"/>
      <c r="AC225" s="568"/>
      <c r="AD225" s="568"/>
      <c r="AE225" s="568"/>
      <c r="AF225" s="568"/>
      <c r="AG225" s="568"/>
      <c r="AH225" s="568"/>
      <c r="AI225" s="568"/>
      <c r="AJ225" s="569"/>
      <c r="AK225" s="416" t="str">
        <f>IF(OR(AND(AD129&lt;&gt;"×",AD131&lt;&gt;"×"),AK134="○"),"○","×")</f>
        <v>○</v>
      </c>
      <c r="AL225" s="155"/>
      <c r="AM225" s="157"/>
    </row>
    <row r="226" spans="1:60" s="165" customFormat="1">
      <c r="A226" s="164"/>
      <c r="B226" s="417" t="s">
        <v>2174</v>
      </c>
      <c r="C226" s="567" t="s">
        <v>209</v>
      </c>
      <c r="D226" s="567"/>
      <c r="E226" s="567"/>
      <c r="F226" s="567"/>
      <c r="G226" s="567"/>
      <c r="H226" s="567"/>
      <c r="I226" s="567"/>
      <c r="J226" s="574" t="s">
        <v>2222</v>
      </c>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5"/>
      <c r="AK226" s="416" t="str">
        <f>IF(AND(S143="",S144=""),"",IF(AND(S143&lt;&gt;"×",S144&lt;&gt;"×"),"○","×"))</f>
        <v>○</v>
      </c>
      <c r="AL226" s="422"/>
      <c r="AM226" s="157"/>
    </row>
    <row r="227" spans="1:60" s="165" customFormat="1">
      <c r="A227" s="164"/>
      <c r="B227" s="566" t="s">
        <v>208</v>
      </c>
      <c r="C227" s="567" t="s">
        <v>210</v>
      </c>
      <c r="D227" s="567"/>
      <c r="E227" s="567"/>
      <c r="F227" s="567"/>
      <c r="G227" s="567"/>
      <c r="H227" s="567"/>
      <c r="I227" s="567"/>
      <c r="J227" s="574" t="s">
        <v>211</v>
      </c>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5"/>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580"/>
      <c r="C228" s="581"/>
      <c r="D228" s="581"/>
      <c r="E228" s="581"/>
      <c r="F228" s="581"/>
      <c r="G228" s="581"/>
      <c r="H228" s="581"/>
      <c r="I228" s="581"/>
      <c r="J228" s="582" t="s">
        <v>212</v>
      </c>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3"/>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570" t="s">
        <v>213</v>
      </c>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0"/>
      <c r="AL230" s="155"/>
    </row>
    <row r="231" spans="1:60">
      <c r="A231" s="155"/>
      <c r="B231" s="423" t="s">
        <v>27</v>
      </c>
      <c r="C231" s="576" t="s">
        <v>214</v>
      </c>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7"/>
      <c r="AK231" s="416" t="str">
        <f>AK187</f>
        <v>×</v>
      </c>
      <c r="AL231" s="155"/>
    </row>
    <row r="232" spans="1:60" ht="13.5" customHeight="1">
      <c r="B232" s="424" t="s">
        <v>27</v>
      </c>
      <c r="C232" s="578" t="s">
        <v>2093</v>
      </c>
      <c r="D232" s="578"/>
      <c r="E232" s="578"/>
      <c r="F232" s="578"/>
      <c r="G232" s="578"/>
      <c r="H232" s="578"/>
      <c r="I232" s="578"/>
      <c r="J232" s="578"/>
      <c r="K232" s="578"/>
      <c r="L232" s="578"/>
      <c r="M232" s="578"/>
      <c r="N232" s="578"/>
      <c r="O232" s="578"/>
      <c r="P232" s="578"/>
      <c r="Q232" s="578"/>
      <c r="R232" s="578"/>
      <c r="S232" s="578"/>
      <c r="T232" s="578"/>
      <c r="U232" s="578"/>
      <c r="V232" s="578"/>
      <c r="W232" s="578"/>
      <c r="X232" s="578"/>
      <c r="Y232" s="578"/>
      <c r="Z232" s="578"/>
      <c r="AA232" s="578"/>
      <c r="AB232" s="578"/>
      <c r="AC232" s="578"/>
      <c r="AD232" s="578"/>
      <c r="AE232" s="578"/>
      <c r="AF232" s="578"/>
      <c r="AG232" s="578"/>
      <c r="AH232" s="578"/>
      <c r="AI232" s="578"/>
      <c r="AJ232" s="57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sheet="1" formatCells="0" formatColumns="0" formatRows="0" sort="0" autoFilter="0"/>
  <mergeCells count="353">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AN182:BC183"/>
    <mergeCell ref="G183:AK183"/>
    <mergeCell ref="B187:AD187"/>
    <mergeCell ref="AE187:AJ187"/>
    <mergeCell ref="AM187:BC187"/>
    <mergeCell ref="B175:E178"/>
    <mergeCell ref="G175:AK175"/>
    <mergeCell ref="G176:AJ176"/>
    <mergeCell ref="AN176:BC177"/>
    <mergeCell ref="G177:AJ177"/>
    <mergeCell ref="G178:AJ178"/>
    <mergeCell ref="C188:AD188"/>
    <mergeCell ref="AE188:AK188"/>
    <mergeCell ref="C189:AD189"/>
    <mergeCell ref="AE189:AK189"/>
    <mergeCell ref="C190:AD190"/>
    <mergeCell ref="AE190:AK190"/>
    <mergeCell ref="B180:AK180"/>
    <mergeCell ref="B182:E183"/>
    <mergeCell ref="G182:AK182"/>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B230:AK230"/>
    <mergeCell ref="C231:AJ231"/>
    <mergeCell ref="C232:AJ232"/>
    <mergeCell ref="C225:I225"/>
    <mergeCell ref="J225:AJ225"/>
    <mergeCell ref="C226:I226"/>
    <mergeCell ref="J226:AJ226"/>
    <mergeCell ref="B227:B228"/>
    <mergeCell ref="C227:I228"/>
    <mergeCell ref="J227:AJ227"/>
    <mergeCell ref="J228:AJ228"/>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182</xdr:row>
                    <xdr:rowOff>9525</xdr:rowOff>
                  </from>
                  <to>
                    <xdr:col>6</xdr:col>
                    <xdr:colOff>19050</xdr:colOff>
                    <xdr:row>183</xdr:row>
                    <xdr:rowOff>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18C0C-A231-47F1-B857-16EC40FB01E5}">
  <sheetPr>
    <pageSetUpPr fitToPage="1"/>
  </sheetPr>
  <dimension ref="A1:CJ73"/>
  <sheetViews>
    <sheetView showGridLines="0" view="pageBreakPreview" zoomScaleNormal="53" zoomScaleSheetLayoutView="100" workbookViewId="0">
      <selection activeCell="C1" sqref="C1"/>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2331</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2F33E8BE-3016-4381-A46B-A5CA723E756D}">
      <formula1>サービス名</formula1>
    </dataValidation>
    <dataValidation type="list" allowBlank="1" showInputMessage="1" showErrorMessage="1" sqref="M5:O5" xr:uid="{559BE069-5C60-45CC-A873-323B2FCA9606}">
      <formula1>INDIRECT(J5)</formula1>
    </dataValidation>
    <dataValidation type="list" allowBlank="1" showInputMessage="1" showErrorMessage="1" sqref="M15:M16" xr:uid="{738C8AAE-E3C3-4148-B1B2-1286DA18F192}">
      <formula1>"1,2,3,6,7,8,9,10,11,12"</formula1>
    </dataValidation>
    <dataValidation type="list" allowBlank="1" showInputMessage="1" showErrorMessage="1" sqref="K15:K16 D15:D16" xr:uid="{D25913DB-E75D-4E66-BB82-66A93F2C50A3}">
      <formula1>"6,7"</formula1>
    </dataValidation>
    <dataValidation type="textLength" operator="equal" allowBlank="1" showInputMessage="1" showErrorMessage="1" error="10桁の介護保険事業所番号を入力してください。_x000a_（桁数が異なるとエラーになります）" sqref="B5:F5" xr:uid="{23851A93-A706-409C-8765-48BB1A2EAC8C}">
      <formula1>10</formula1>
    </dataValidation>
    <dataValidation type="list" allowBlank="1" showInputMessage="1" showErrorMessage="1" sqref="AD41:AH41" xr:uid="{11AF15C9-4748-4B74-A7EC-04032A4CD823}">
      <formula1>INDIRECT(BF1)</formula1>
    </dataValidation>
    <dataValidation type="list" allowBlank="1" showInputMessage="1" showErrorMessage="1" sqref="AL41:AP41" xr:uid="{6A76D080-A2A2-43A8-8CA2-1695D397043D}">
      <formula1>INDIRECT(BF1)</formula1>
    </dataValidation>
    <dataValidation type="whole" operator="greaterThanOrEqual" allowBlank="1" showInputMessage="1" showErrorMessage="1" prompt="要件を満たす職員数を記入してください。" sqref="AG37:AH37 AO37:AP37" xr:uid="{049AEE97-8688-44F1-9CC1-6C6F02BEAA23}">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83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83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3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3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83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83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83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83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83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83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83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83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838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838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838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838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83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838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83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839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839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83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839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83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83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83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83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83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84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84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840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840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840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840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840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840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840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840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841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841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841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841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841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841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841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841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E7A3255-3B8E-42B7-9E2F-D94F89D97870}">
          <x14:formula1>
            <xm:f>【参考】数式用3!$A$3:$A$49</xm:f>
          </x14:formula1>
          <xm:sqref>J5:L5</xm:sqref>
        </x14:dataValidation>
        <x14:dataValidation type="list" allowBlank="1" showInputMessage="1" showErrorMessage="1" xr:uid="{C933EE54-D604-41C0-B2B9-96FE707959DA}">
          <x14:formula1>
            <xm:f>【参考】数式用!$I$4:$J$4</xm:f>
          </x14:formula1>
          <xm:sqref>L9</xm:sqref>
        </x14:dataValidation>
        <x14:dataValidation type="list" allowBlank="1" showInputMessage="1" showErrorMessage="1" xr:uid="{4646EA56-BFBC-4337-A2C6-217EBD4A287C}">
          <x14:formula1>
            <xm:f>【参考】数式用!$F$4:$H$4</xm:f>
          </x14:formula1>
          <xm:sqref>G9</xm:sqref>
        </x14:dataValidation>
        <x14:dataValidation type="list" allowBlank="1" showInputMessage="1" showErrorMessage="1" xr:uid="{18BB2326-FA60-4BA8-B98B-D3575ECB3F09}">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0EB70-EC15-47BC-B84C-E955A74883FF}">
  <sheetPr>
    <pageSetUpPr fitToPage="1"/>
  </sheetPr>
  <dimension ref="A1:CJ73"/>
  <sheetViews>
    <sheetView showGridLines="0" view="pageBreakPreview" zoomScaleNormal="53" zoomScaleSheetLayoutView="100" workbookViewId="0"/>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2332</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0"/>
      <c r="AR2" s="430"/>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26"/>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29" t="s">
        <v>2110</v>
      </c>
      <c r="F15" s="54">
        <v>4</v>
      </c>
      <c r="G15" s="429" t="s">
        <v>2111</v>
      </c>
      <c r="H15" s="1151" t="s">
        <v>2112</v>
      </c>
      <c r="I15" s="1151"/>
      <c r="J15" s="1164"/>
      <c r="K15" s="54">
        <v>7</v>
      </c>
      <c r="L15" s="429" t="s">
        <v>2110</v>
      </c>
      <c r="M15" s="54">
        <v>3</v>
      </c>
      <c r="N15" s="429" t="s">
        <v>2111</v>
      </c>
      <c r="O15" s="429" t="s">
        <v>2113</v>
      </c>
      <c r="P15" s="104">
        <f>(K15*12+M15)-(D15*12+F15)+1</f>
        <v>12</v>
      </c>
      <c r="Q15" s="1151" t="s">
        <v>2114</v>
      </c>
      <c r="R15" s="1151"/>
      <c r="S15" s="105" t="s">
        <v>69</v>
      </c>
      <c r="U15" s="426"/>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2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2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2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2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2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2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2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2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2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2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2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2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2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27"/>
      <c r="AB42" s="427"/>
      <c r="AC42" s="136"/>
      <c r="AD42" s="1013" t="s">
        <v>15</v>
      </c>
      <c r="AE42" s="1013"/>
      <c r="AF42" s="1013"/>
      <c r="AG42" s="1013"/>
      <c r="AH42" s="1013"/>
      <c r="AI42" s="427"/>
      <c r="AJ42" s="42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2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2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sheet="1"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745F4E9C-3512-4994-B47F-B8B6F6BB58E0}">
      <formula1>サービス名</formula1>
    </dataValidation>
    <dataValidation type="list" allowBlank="1" showInputMessage="1" showErrorMessage="1" sqref="M5:O5" xr:uid="{0278AF5D-6179-4DF6-BFAA-3CBBF7AD11F2}">
      <formula1>INDIRECT(J5)</formula1>
    </dataValidation>
    <dataValidation type="list" allowBlank="1" showInputMessage="1" showErrorMessage="1" sqref="M15:M16" xr:uid="{135F3F96-FC63-4B01-8BD9-B2D4819C4F81}">
      <formula1>"1,2,3,6,7,8,9,10,11,12"</formula1>
    </dataValidation>
    <dataValidation type="list" allowBlank="1" showInputMessage="1" showErrorMessage="1" sqref="K15:K16 D15:D16" xr:uid="{513AFA7B-4B16-4896-9950-A488DCA0D474}">
      <formula1>"6,7"</formula1>
    </dataValidation>
    <dataValidation type="textLength" operator="equal" allowBlank="1" showInputMessage="1" showErrorMessage="1" error="10桁の介護保険事業所番号を入力してください。_x000a_（桁数が異なるとエラーになります）" sqref="B5:F5" xr:uid="{E24668CA-6433-4919-8A5F-2AD75F7B8313}">
      <formula1>10</formula1>
    </dataValidation>
    <dataValidation type="list" allowBlank="1" showInputMessage="1" showErrorMessage="1" sqref="AD41:AH41" xr:uid="{54A834A9-56AB-4B3F-93ED-3E64EAB7453A}">
      <formula1>INDIRECT(BF1)</formula1>
    </dataValidation>
    <dataValidation type="list" allowBlank="1" showInputMessage="1" showErrorMessage="1" sqref="AL41:AP41" xr:uid="{130E0BE7-498B-44F5-B8E0-CB0C15EBA010}">
      <formula1>INDIRECT(BF1)</formula1>
    </dataValidation>
    <dataValidation type="whole" operator="greaterThanOrEqual" allowBlank="1" showInputMessage="1" showErrorMessage="1" prompt="要件を満たす職員数を記入してください。" sqref="AG37:AH37 AO37:AP37" xr:uid="{41A170E7-E685-46F2-9339-E3D46A663AE1}">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915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915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915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91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1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915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916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91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91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916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916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916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916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916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9168"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9169"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9170"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9171"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917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917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917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917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917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917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917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917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91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918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91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91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91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91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9186"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918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9188"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9189"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919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9191"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9192"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919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9194"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9195"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919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9197"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9198"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9199"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9200"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920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8570F407-7D33-4E2F-AE3D-09CA01AA13CE}">
          <x14:formula1>
            <xm:f>【参考】数式用3!$A$3:$A$49</xm:f>
          </x14:formula1>
          <xm:sqref>J5:L5</xm:sqref>
        </x14:dataValidation>
        <x14:dataValidation type="list" allowBlank="1" showInputMessage="1" showErrorMessage="1" xr:uid="{C9A6EBDA-D8B6-4DB3-8964-6A9C082AD38B}">
          <x14:formula1>
            <xm:f>【参考】数式用!$I$4:$J$4</xm:f>
          </x14:formula1>
          <xm:sqref>L9</xm:sqref>
        </x14:dataValidation>
        <x14:dataValidation type="list" allowBlank="1" showInputMessage="1" showErrorMessage="1" xr:uid="{6B99D96E-89B2-4BAF-9F54-52C3C2DFC317}">
          <x14:formula1>
            <xm:f>【参考】数式用!$F$4:$H$4</xm:f>
          </x14:formula1>
          <xm:sqref>G9</xm:sqref>
        </x14:dataValidation>
        <x14:dataValidation type="list" allowBlank="1" showInputMessage="1" showErrorMessage="1" xr:uid="{8827289B-4CCE-48F1-8C00-587E4037761B}">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R39"/>
  <sheetViews>
    <sheetView topLeftCell="AJ3" zoomScale="80" zoomScaleNormal="80" zoomScaleSheetLayoutView="85" workbookViewId="0">
      <selection activeCell="AS24" sqref="AS24:BH26"/>
    </sheetView>
  </sheetViews>
  <sheetFormatPr defaultColWidth="9" defaultRowHeight="13.5"/>
  <cols>
    <col min="1" max="1" width="42.75" style="446" customWidth="1"/>
    <col min="2" max="28" width="6.75" style="446" customWidth="1"/>
    <col min="29" max="29" width="12" style="446" customWidth="1"/>
    <col min="30" max="30" width="8" style="446" customWidth="1"/>
    <col min="31" max="31" width="46.375" style="446" customWidth="1"/>
    <col min="32" max="32" width="26.875" style="446" customWidth="1"/>
    <col min="33" max="33" width="9.125" style="446" customWidth="1"/>
    <col min="34" max="34" width="38.375" style="446" customWidth="1"/>
    <col min="35" max="35" width="38.625" style="446" customWidth="1"/>
    <col min="36" max="36" width="9" style="446"/>
    <col min="37" max="37" width="16.75" style="446" customWidth="1"/>
    <col min="38" max="42" width="9" style="446"/>
    <col min="43" max="43" width="48.5" style="446" customWidth="1"/>
    <col min="44" max="44" width="104.375" style="446" customWidth="1"/>
    <col min="45" max="16384" width="9" style="446"/>
  </cols>
  <sheetData>
    <row r="1" spans="1:44" ht="14.25" thickBot="1">
      <c r="A1" s="445" t="s">
        <v>217</v>
      </c>
      <c r="B1" s="445"/>
      <c r="C1" s="445"/>
      <c r="D1" s="445"/>
      <c r="E1" s="445"/>
      <c r="AD1" s="447"/>
      <c r="AE1" s="445" t="s">
        <v>2108</v>
      </c>
      <c r="AH1" s="446" t="s">
        <v>218</v>
      </c>
      <c r="AK1" s="446" t="s">
        <v>219</v>
      </c>
      <c r="AM1" s="448" t="s">
        <v>220</v>
      </c>
      <c r="AO1" s="445" t="s">
        <v>221</v>
      </c>
    </row>
    <row r="2" spans="1:44" ht="36.75" customHeight="1" thickBot="1">
      <c r="A2" s="1233" t="s">
        <v>223</v>
      </c>
      <c r="B2" s="1235" t="s">
        <v>2238</v>
      </c>
      <c r="C2" s="1236"/>
      <c r="D2" s="1236"/>
      <c r="E2" s="1237"/>
      <c r="F2" s="1238" t="s">
        <v>2239</v>
      </c>
      <c r="G2" s="1239"/>
      <c r="H2" s="1239"/>
      <c r="I2" s="1233" t="s">
        <v>2240</v>
      </c>
      <c r="J2" s="1240"/>
      <c r="K2" s="1243" t="s">
        <v>2241</v>
      </c>
      <c r="L2" s="1244"/>
      <c r="M2" s="1244"/>
      <c r="N2" s="1244"/>
      <c r="O2" s="1244"/>
      <c r="P2" s="1244"/>
      <c r="Q2" s="1244"/>
      <c r="R2" s="1244"/>
      <c r="S2" s="1244"/>
      <c r="T2" s="1244"/>
      <c r="U2" s="1244"/>
      <c r="V2" s="1244"/>
      <c r="W2" s="1244"/>
      <c r="X2" s="1244"/>
      <c r="Y2" s="1244"/>
      <c r="Z2" s="1244"/>
      <c r="AA2" s="1244"/>
      <c r="AB2" s="1245"/>
      <c r="AC2" s="1230" t="s">
        <v>2242</v>
      </c>
      <c r="AD2" s="447"/>
      <c r="AE2" s="1226" t="s">
        <v>223</v>
      </c>
      <c r="AF2" s="1228" t="s">
        <v>2276</v>
      </c>
      <c r="AH2" s="442" t="s">
        <v>2243</v>
      </c>
      <c r="AI2" s="443" t="s">
        <v>2243</v>
      </c>
      <c r="AK2" s="449" t="s">
        <v>180</v>
      </c>
      <c r="AM2" s="449" t="s">
        <v>16</v>
      </c>
      <c r="AO2" s="450" t="s">
        <v>225</v>
      </c>
      <c r="AQ2" s="1220" t="s">
        <v>2007</v>
      </c>
      <c r="AR2" s="1223" t="s">
        <v>224</v>
      </c>
    </row>
    <row r="3" spans="1:44" ht="51.75" customHeight="1" thickBot="1">
      <c r="A3" s="1234"/>
      <c r="B3" s="1246" t="s">
        <v>227</v>
      </c>
      <c r="C3" s="1247"/>
      <c r="D3" s="1247"/>
      <c r="E3" s="1248"/>
      <c r="F3" s="1249" t="s">
        <v>228</v>
      </c>
      <c r="G3" s="1249"/>
      <c r="H3" s="1249"/>
      <c r="I3" s="1241"/>
      <c r="J3" s="1242"/>
      <c r="K3" s="1250" t="s">
        <v>229</v>
      </c>
      <c r="L3" s="1251"/>
      <c r="M3" s="1251"/>
      <c r="N3" s="1251"/>
      <c r="O3" s="1251"/>
      <c r="P3" s="1251"/>
      <c r="Q3" s="1251"/>
      <c r="R3" s="1251"/>
      <c r="S3" s="1251"/>
      <c r="T3" s="1251"/>
      <c r="U3" s="1251"/>
      <c r="V3" s="1251"/>
      <c r="W3" s="1251"/>
      <c r="X3" s="1251"/>
      <c r="Y3" s="1251"/>
      <c r="Z3" s="1251"/>
      <c r="AA3" s="1251"/>
      <c r="AB3" s="1252"/>
      <c r="AC3" s="1231"/>
      <c r="AD3" s="447"/>
      <c r="AE3" s="1227"/>
      <c r="AF3" s="1229"/>
      <c r="AH3" s="441" t="s">
        <v>2244</v>
      </c>
      <c r="AI3" s="444" t="s">
        <v>2244</v>
      </c>
      <c r="AK3" s="451"/>
      <c r="AM3" s="451"/>
      <c r="AO3" s="452" t="s">
        <v>18</v>
      </c>
      <c r="AQ3" s="1221"/>
      <c r="AR3" s="1224"/>
    </row>
    <row r="4" spans="1:44" ht="41.25" customHeight="1" thickBot="1">
      <c r="A4" s="1234"/>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2338</v>
      </c>
      <c r="X4" s="461" t="s">
        <v>2337</v>
      </c>
      <c r="Y4" s="461" t="s">
        <v>2334</v>
      </c>
      <c r="Z4" s="461" t="s">
        <v>2333</v>
      </c>
      <c r="AA4" s="461" t="s">
        <v>2335</v>
      </c>
      <c r="AB4" s="462" t="s">
        <v>2336</v>
      </c>
      <c r="AC4" s="1232"/>
      <c r="AD4" s="447"/>
      <c r="AE4" s="1227"/>
      <c r="AF4" s="1229"/>
      <c r="AH4" s="441" t="s">
        <v>2279</v>
      </c>
      <c r="AI4" s="444" t="s">
        <v>2279</v>
      </c>
      <c r="AO4" s="452" t="s">
        <v>236</v>
      </c>
      <c r="AQ4" s="1222"/>
      <c r="AR4" s="1225"/>
    </row>
    <row r="5" spans="1:44">
      <c r="A5" s="439" t="s">
        <v>2243</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2243</v>
      </c>
      <c r="AF5" s="472" t="s">
        <v>2277</v>
      </c>
      <c r="AH5" s="441" t="s">
        <v>2280</v>
      </c>
      <c r="AI5" s="444" t="s">
        <v>2280</v>
      </c>
      <c r="AK5" s="449" t="s">
        <v>180</v>
      </c>
      <c r="AO5" s="452" t="s">
        <v>238</v>
      </c>
      <c r="AQ5" s="441" t="s">
        <v>2243</v>
      </c>
      <c r="AR5" s="472" t="s">
        <v>2315</v>
      </c>
    </row>
    <row r="6" spans="1:44" ht="14.25" thickBot="1">
      <c r="A6" s="439" t="s">
        <v>2244</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2244</v>
      </c>
      <c r="AF6" s="472" t="s">
        <v>2278</v>
      </c>
      <c r="AH6" s="441" t="s">
        <v>2281</v>
      </c>
      <c r="AI6" s="444" t="s">
        <v>2281</v>
      </c>
      <c r="AK6" s="473" t="s">
        <v>240</v>
      </c>
      <c r="AO6" s="474"/>
      <c r="AQ6" s="441" t="s">
        <v>2244</v>
      </c>
      <c r="AR6" s="472" t="s">
        <v>2315</v>
      </c>
    </row>
    <row r="7" spans="1:44" ht="14.25" thickBot="1">
      <c r="A7" s="439" t="s">
        <v>2245</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2279</v>
      </c>
      <c r="AF7" s="472" t="s">
        <v>2278</v>
      </c>
      <c r="AH7" s="441" t="s">
        <v>2283</v>
      </c>
      <c r="AI7" s="444" t="s">
        <v>2283</v>
      </c>
      <c r="AK7" s="451"/>
      <c r="AQ7" s="441" t="s">
        <v>2279</v>
      </c>
      <c r="AR7" s="472" t="s">
        <v>2315</v>
      </c>
    </row>
    <row r="8" spans="1:44">
      <c r="A8" s="439" t="s">
        <v>2246</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2280</v>
      </c>
      <c r="AF8" s="472" t="s">
        <v>2278</v>
      </c>
      <c r="AH8" s="441" t="s">
        <v>2285</v>
      </c>
      <c r="AI8" s="444" t="s">
        <v>2285</v>
      </c>
      <c r="AQ8" s="441" t="s">
        <v>2280</v>
      </c>
      <c r="AR8" s="472" t="s">
        <v>2315</v>
      </c>
    </row>
    <row r="9" spans="1:44">
      <c r="A9" s="439" t="s">
        <v>2339</v>
      </c>
      <c r="B9" s="463">
        <v>8.8999999999999996E-2</v>
      </c>
      <c r="C9" s="464">
        <v>6.5000000000000002E-2</v>
      </c>
      <c r="D9" s="464">
        <v>3.5999999999999997E-2</v>
      </c>
      <c r="E9" s="465">
        <v>0</v>
      </c>
      <c r="F9" s="466">
        <v>6.0999999999999999E-2</v>
      </c>
      <c r="G9" s="475" t="s">
        <v>2247</v>
      </c>
      <c r="H9" s="467">
        <v>0</v>
      </c>
      <c r="I9" s="463">
        <v>4.4999999999999998E-2</v>
      </c>
      <c r="J9" s="465">
        <v>0</v>
      </c>
      <c r="K9" s="468">
        <v>0.223</v>
      </c>
      <c r="L9" s="475" t="s">
        <v>2247</v>
      </c>
      <c r="M9" s="469">
        <v>0.16200000000000001</v>
      </c>
      <c r="N9" s="469">
        <v>0.13800000000000001</v>
      </c>
      <c r="O9" s="469">
        <v>0.17799999999999999</v>
      </c>
      <c r="P9" s="469">
        <v>0.19899999999999998</v>
      </c>
      <c r="Q9" s="475" t="s">
        <v>2247</v>
      </c>
      <c r="R9" s="475" t="s">
        <v>2247</v>
      </c>
      <c r="S9" s="469">
        <v>0.154</v>
      </c>
      <c r="T9" s="475" t="s">
        <v>2247</v>
      </c>
      <c r="U9" s="469">
        <v>0.17</v>
      </c>
      <c r="V9" s="469">
        <v>0.11699999999999999</v>
      </c>
      <c r="W9" s="475" t="s">
        <v>2247</v>
      </c>
      <c r="X9" s="469">
        <v>0.125</v>
      </c>
      <c r="Y9" s="469">
        <v>9.2999999999999999E-2</v>
      </c>
      <c r="Z9" s="475" t="s">
        <v>2247</v>
      </c>
      <c r="AA9" s="469">
        <v>0.10899999999999999</v>
      </c>
      <c r="AB9" s="470">
        <v>6.4000000000000001E-2</v>
      </c>
      <c r="AC9" s="471">
        <v>2.8000000000000001E-2</v>
      </c>
      <c r="AD9" s="447"/>
      <c r="AE9" s="441" t="s">
        <v>2281</v>
      </c>
      <c r="AF9" s="472" t="s">
        <v>2282</v>
      </c>
      <c r="AH9" s="441" t="s">
        <v>2250</v>
      </c>
      <c r="AI9" s="444" t="s">
        <v>2250</v>
      </c>
      <c r="AQ9" s="441" t="s">
        <v>2281</v>
      </c>
      <c r="AR9" s="472" t="s">
        <v>2355</v>
      </c>
    </row>
    <row r="10" spans="1:44">
      <c r="A10" s="439" t="s">
        <v>2248</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2283</v>
      </c>
      <c r="AF10" s="472" t="s">
        <v>2284</v>
      </c>
      <c r="AH10" s="441" t="s">
        <v>2286</v>
      </c>
      <c r="AI10" s="444" t="s">
        <v>2286</v>
      </c>
      <c r="AQ10" s="441" t="s">
        <v>2283</v>
      </c>
      <c r="AR10" s="472" t="s">
        <v>2316</v>
      </c>
    </row>
    <row r="11" spans="1:44">
      <c r="A11" s="439" t="s">
        <v>2249</v>
      </c>
      <c r="B11" s="463">
        <v>8.5999999999999993E-2</v>
      </c>
      <c r="C11" s="464">
        <v>6.3E-2</v>
      </c>
      <c r="D11" s="464">
        <v>3.5000000000000003E-2</v>
      </c>
      <c r="E11" s="465">
        <v>0</v>
      </c>
      <c r="F11" s="466">
        <v>2.1000000000000001E-2</v>
      </c>
      <c r="G11" s="475" t="s">
        <v>2247</v>
      </c>
      <c r="H11" s="467">
        <v>0</v>
      </c>
      <c r="I11" s="463">
        <v>2.8000000000000001E-2</v>
      </c>
      <c r="J11" s="465">
        <v>0</v>
      </c>
      <c r="K11" s="468">
        <v>0.159</v>
      </c>
      <c r="L11" s="475" t="s">
        <v>2247</v>
      </c>
      <c r="M11" s="469">
        <v>0.13799999999999998</v>
      </c>
      <c r="N11" s="469">
        <v>0.11499999999999999</v>
      </c>
      <c r="O11" s="469">
        <v>0.13100000000000001</v>
      </c>
      <c r="P11" s="469">
        <v>0.13600000000000001</v>
      </c>
      <c r="Q11" s="475" t="s">
        <v>2247</v>
      </c>
      <c r="R11" s="475" t="s">
        <v>2247</v>
      </c>
      <c r="S11" s="469">
        <v>0.10800000000000001</v>
      </c>
      <c r="T11" s="475" t="s">
        <v>2247</v>
      </c>
      <c r="U11" s="469">
        <v>0.10800000000000001</v>
      </c>
      <c r="V11" s="469">
        <v>0.10999999999999999</v>
      </c>
      <c r="W11" s="475" t="s">
        <v>2247</v>
      </c>
      <c r="X11" s="469">
        <v>8.0000000000000016E-2</v>
      </c>
      <c r="Y11" s="469">
        <v>8.6999999999999994E-2</v>
      </c>
      <c r="Z11" s="475" t="s">
        <v>2247</v>
      </c>
      <c r="AA11" s="469">
        <v>8.6999999999999994E-2</v>
      </c>
      <c r="AB11" s="470">
        <v>5.9000000000000004E-2</v>
      </c>
      <c r="AC11" s="471">
        <v>2.4E-2</v>
      </c>
      <c r="AD11" s="447"/>
      <c r="AE11" s="441" t="s">
        <v>2285</v>
      </c>
      <c r="AF11" s="472" t="s">
        <v>2282</v>
      </c>
      <c r="AH11" s="441" t="s">
        <v>2287</v>
      </c>
      <c r="AI11" s="444" t="s">
        <v>2304</v>
      </c>
      <c r="AQ11" s="441" t="s">
        <v>2285</v>
      </c>
      <c r="AR11" s="472" t="s">
        <v>2355</v>
      </c>
    </row>
    <row r="12" spans="1:44">
      <c r="A12" s="439" t="s">
        <v>2250</v>
      </c>
      <c r="B12" s="463">
        <v>8.5999999999999993E-2</v>
      </c>
      <c r="C12" s="464">
        <v>6.3E-2</v>
      </c>
      <c r="D12" s="464">
        <v>3.5000000000000003E-2</v>
      </c>
      <c r="E12" s="465">
        <v>0</v>
      </c>
      <c r="F12" s="466">
        <v>2.1000000000000001E-2</v>
      </c>
      <c r="G12" s="475" t="s">
        <v>2247</v>
      </c>
      <c r="H12" s="467">
        <v>0</v>
      </c>
      <c r="I12" s="463">
        <v>2.8000000000000001E-2</v>
      </c>
      <c r="J12" s="465">
        <v>0</v>
      </c>
      <c r="K12" s="468">
        <v>0.159</v>
      </c>
      <c r="L12" s="475" t="s">
        <v>2247</v>
      </c>
      <c r="M12" s="469">
        <v>0.13799999999999998</v>
      </c>
      <c r="N12" s="469">
        <v>0.11499999999999999</v>
      </c>
      <c r="O12" s="469">
        <v>0.13100000000000001</v>
      </c>
      <c r="P12" s="469">
        <v>0.13600000000000001</v>
      </c>
      <c r="Q12" s="475" t="s">
        <v>2247</v>
      </c>
      <c r="R12" s="475" t="s">
        <v>2247</v>
      </c>
      <c r="S12" s="469">
        <v>0.10800000000000001</v>
      </c>
      <c r="T12" s="475" t="s">
        <v>2247</v>
      </c>
      <c r="U12" s="469">
        <v>0.10800000000000001</v>
      </c>
      <c r="V12" s="469">
        <v>0.10999999999999999</v>
      </c>
      <c r="W12" s="475" t="s">
        <v>2247</v>
      </c>
      <c r="X12" s="469">
        <v>8.0000000000000016E-2</v>
      </c>
      <c r="Y12" s="469">
        <v>8.6999999999999994E-2</v>
      </c>
      <c r="Z12" s="475" t="s">
        <v>2247</v>
      </c>
      <c r="AA12" s="469">
        <v>8.6999999999999994E-2</v>
      </c>
      <c r="AB12" s="470">
        <v>5.9000000000000004E-2</v>
      </c>
      <c r="AC12" s="471">
        <v>2.4E-2</v>
      </c>
      <c r="AD12" s="447"/>
      <c r="AE12" s="441" t="s">
        <v>2250</v>
      </c>
      <c r="AF12" s="472" t="s">
        <v>2282</v>
      </c>
      <c r="AH12" s="441" t="s">
        <v>2288</v>
      </c>
      <c r="AI12" s="444" t="s">
        <v>2305</v>
      </c>
      <c r="AQ12" s="441" t="s">
        <v>2250</v>
      </c>
      <c r="AR12" s="472" t="s">
        <v>2355</v>
      </c>
    </row>
    <row r="13" spans="1:44">
      <c r="A13" s="439" t="s">
        <v>2251</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2286</v>
      </c>
      <c r="AF13" s="472" t="s">
        <v>2284</v>
      </c>
      <c r="AH13" s="441" t="s">
        <v>2254</v>
      </c>
      <c r="AI13" s="444" t="s">
        <v>2254</v>
      </c>
      <c r="AQ13" s="441" t="s">
        <v>2286</v>
      </c>
      <c r="AR13" s="472" t="s">
        <v>2316</v>
      </c>
    </row>
    <row r="14" spans="1:44">
      <c r="A14" s="439" t="s">
        <v>2252</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2287</v>
      </c>
      <c r="AF14" s="472" t="s">
        <v>2284</v>
      </c>
      <c r="AH14" s="441" t="s">
        <v>2289</v>
      </c>
      <c r="AI14" s="444" t="s">
        <v>2289</v>
      </c>
      <c r="AQ14" s="441" t="s">
        <v>2287</v>
      </c>
      <c r="AR14" s="472" t="s">
        <v>2316</v>
      </c>
    </row>
    <row r="15" spans="1:44">
      <c r="A15" s="439" t="s">
        <v>2253</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2288</v>
      </c>
      <c r="AF15" s="472" t="s">
        <v>2284</v>
      </c>
      <c r="AH15" s="441" t="s">
        <v>2290</v>
      </c>
      <c r="AI15" s="444" t="s">
        <v>2290</v>
      </c>
      <c r="AQ15" s="441" t="s">
        <v>2288</v>
      </c>
      <c r="AR15" s="472" t="s">
        <v>2316</v>
      </c>
    </row>
    <row r="16" spans="1:44">
      <c r="A16" s="439" t="s">
        <v>2254</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2247</v>
      </c>
      <c r="P16" s="475" t="s">
        <v>2247</v>
      </c>
      <c r="Q16" s="475" t="s">
        <v>2247</v>
      </c>
      <c r="R16" s="475" t="s">
        <v>2247</v>
      </c>
      <c r="S16" s="475" t="s">
        <v>2247</v>
      </c>
      <c r="T16" s="475" t="s">
        <v>2247</v>
      </c>
      <c r="U16" s="475" t="s">
        <v>2247</v>
      </c>
      <c r="V16" s="475" t="s">
        <v>2247</v>
      </c>
      <c r="W16" s="475" t="s">
        <v>2247</v>
      </c>
      <c r="X16" s="475" t="s">
        <v>2247</v>
      </c>
      <c r="Y16" s="475" t="s">
        <v>2247</v>
      </c>
      <c r="Z16" s="475" t="s">
        <v>2247</v>
      </c>
      <c r="AA16" s="475" t="s">
        <v>2247</v>
      </c>
      <c r="AB16" s="476" t="s">
        <v>2247</v>
      </c>
      <c r="AC16" s="471">
        <v>8.9999999999999993E-3</v>
      </c>
      <c r="AD16" s="447"/>
      <c r="AE16" s="441" t="s">
        <v>2254</v>
      </c>
      <c r="AF16" s="472" t="s">
        <v>2284</v>
      </c>
      <c r="AH16" s="441" t="s">
        <v>2291</v>
      </c>
      <c r="AI16" s="444" t="s">
        <v>2291</v>
      </c>
      <c r="AQ16" s="441" t="s">
        <v>2254</v>
      </c>
      <c r="AR16" s="472" t="s">
        <v>2316</v>
      </c>
    </row>
    <row r="17" spans="1:44">
      <c r="A17" s="439" t="s">
        <v>2255</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2289</v>
      </c>
      <c r="AF17" s="472" t="s">
        <v>2284</v>
      </c>
      <c r="AH17" s="441" t="s">
        <v>2258</v>
      </c>
      <c r="AI17" s="444" t="s">
        <v>2258</v>
      </c>
      <c r="AQ17" s="441" t="s">
        <v>2289</v>
      </c>
      <c r="AR17" s="472" t="s">
        <v>2316</v>
      </c>
    </row>
    <row r="18" spans="1:44">
      <c r="A18" s="439" t="s">
        <v>2256</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2290</v>
      </c>
      <c r="AF18" s="472" t="s">
        <v>2284</v>
      </c>
      <c r="AH18" s="441" t="s">
        <v>2259</v>
      </c>
      <c r="AI18" s="444" t="s">
        <v>2259</v>
      </c>
      <c r="AQ18" s="441" t="s">
        <v>2290</v>
      </c>
      <c r="AR18" s="472" t="s">
        <v>2316</v>
      </c>
    </row>
    <row r="19" spans="1:44">
      <c r="A19" s="439" t="s">
        <v>2257</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2291</v>
      </c>
      <c r="AF19" s="472" t="s">
        <v>2284</v>
      </c>
      <c r="AH19" s="441" t="s">
        <v>2260</v>
      </c>
      <c r="AI19" s="444" t="s">
        <v>2306</v>
      </c>
      <c r="AQ19" s="441" t="s">
        <v>2291</v>
      </c>
      <c r="AR19" s="472" t="s">
        <v>2316</v>
      </c>
    </row>
    <row r="20" spans="1:44">
      <c r="A20" s="439" t="s">
        <v>2258</v>
      </c>
      <c r="B20" s="463">
        <v>6.4000000000000001E-2</v>
      </c>
      <c r="C20" s="464">
        <v>4.7E-2</v>
      </c>
      <c r="D20" s="464">
        <v>2.5999999999999999E-2</v>
      </c>
      <c r="E20" s="465">
        <v>0</v>
      </c>
      <c r="F20" s="466">
        <v>1.7000000000000001E-2</v>
      </c>
      <c r="G20" s="475" t="s">
        <v>2247</v>
      </c>
      <c r="H20" s="467">
        <v>0</v>
      </c>
      <c r="I20" s="463">
        <v>1.2999999999999999E-2</v>
      </c>
      <c r="J20" s="465">
        <v>0</v>
      </c>
      <c r="K20" s="468">
        <v>0.10299999999999999</v>
      </c>
      <c r="L20" s="475" t="s">
        <v>2247</v>
      </c>
      <c r="M20" s="469">
        <v>8.5999999999999993E-2</v>
      </c>
      <c r="N20" s="469">
        <v>6.8999999999999992E-2</v>
      </c>
      <c r="O20" s="469">
        <v>0.09</v>
      </c>
      <c r="P20" s="469">
        <v>8.5999999999999993E-2</v>
      </c>
      <c r="Q20" s="475" t="s">
        <v>2247</v>
      </c>
      <c r="R20" s="475" t="s">
        <v>2247</v>
      </c>
      <c r="S20" s="469">
        <v>7.2999999999999995E-2</v>
      </c>
      <c r="T20" s="475" t="s">
        <v>2247</v>
      </c>
      <c r="U20" s="469">
        <v>6.4999999999999988E-2</v>
      </c>
      <c r="V20" s="469">
        <v>7.2999999999999995E-2</v>
      </c>
      <c r="W20" s="475" t="s">
        <v>2247</v>
      </c>
      <c r="X20" s="469">
        <v>5.1999999999999998E-2</v>
      </c>
      <c r="Y20" s="469">
        <v>5.6000000000000001E-2</v>
      </c>
      <c r="Z20" s="475" t="s">
        <v>2247</v>
      </c>
      <c r="AA20" s="469">
        <v>4.8000000000000001E-2</v>
      </c>
      <c r="AB20" s="470">
        <v>3.4999999999999996E-2</v>
      </c>
      <c r="AC20" s="471">
        <v>8.9999999999999993E-3</v>
      </c>
      <c r="AD20" s="447"/>
      <c r="AE20" s="441" t="s">
        <v>2258</v>
      </c>
      <c r="AF20" s="472" t="s">
        <v>2282</v>
      </c>
      <c r="AH20" s="441" t="s">
        <v>2261</v>
      </c>
      <c r="AI20" s="444" t="s">
        <v>2307</v>
      </c>
      <c r="AQ20" s="441" t="s">
        <v>2258</v>
      </c>
      <c r="AR20" s="472" t="s">
        <v>2355</v>
      </c>
    </row>
    <row r="21" spans="1:44">
      <c r="A21" s="439" t="s">
        <v>2259</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2259</v>
      </c>
      <c r="AF21" s="472" t="s">
        <v>2284</v>
      </c>
      <c r="AH21" s="441" t="s">
        <v>2262</v>
      </c>
      <c r="AI21" s="444" t="s">
        <v>2308</v>
      </c>
      <c r="AQ21" s="441" t="s">
        <v>2259</v>
      </c>
      <c r="AR21" s="472" t="s">
        <v>2316</v>
      </c>
    </row>
    <row r="22" spans="1:44">
      <c r="A22" s="439" t="s">
        <v>2260</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2260</v>
      </c>
      <c r="AF22" s="477" t="s">
        <v>2284</v>
      </c>
      <c r="AH22" s="441" t="s">
        <v>2263</v>
      </c>
      <c r="AI22" s="444" t="s">
        <v>2263</v>
      </c>
      <c r="AQ22" s="441" t="s">
        <v>2260</v>
      </c>
      <c r="AR22" s="472" t="s">
        <v>2316</v>
      </c>
    </row>
    <row r="23" spans="1:44">
      <c r="A23" s="439" t="s">
        <v>2261</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2261</v>
      </c>
      <c r="AF23" s="478" t="s">
        <v>2284</v>
      </c>
      <c r="AH23" s="441" t="s">
        <v>2264</v>
      </c>
      <c r="AI23" s="444" t="s">
        <v>2264</v>
      </c>
      <c r="AQ23" s="441" t="s">
        <v>2261</v>
      </c>
      <c r="AR23" s="472" t="s">
        <v>2316</v>
      </c>
    </row>
    <row r="24" spans="1:44">
      <c r="A24" s="439" t="s">
        <v>2262</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2262</v>
      </c>
      <c r="AF24" s="479" t="s">
        <v>2284</v>
      </c>
      <c r="AH24" s="441" t="s">
        <v>2265</v>
      </c>
      <c r="AI24" s="444" t="s">
        <v>2265</v>
      </c>
      <c r="AQ24" s="441" t="s">
        <v>2262</v>
      </c>
      <c r="AR24" s="472" t="s">
        <v>2316</v>
      </c>
    </row>
    <row r="25" spans="1:44">
      <c r="A25" s="439" t="s">
        <v>2263</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2292</v>
      </c>
      <c r="AF25" s="479" t="s">
        <v>2284</v>
      </c>
      <c r="AH25" s="441" t="s">
        <v>2266</v>
      </c>
      <c r="AI25" s="444" t="s">
        <v>2266</v>
      </c>
      <c r="AQ25" s="441" t="s">
        <v>2292</v>
      </c>
      <c r="AR25" s="472" t="s">
        <v>2316</v>
      </c>
    </row>
    <row r="26" spans="1:44">
      <c r="A26" s="439" t="s">
        <v>2264</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2293</v>
      </c>
      <c r="AF26" s="479" t="s">
        <v>2284</v>
      </c>
      <c r="AH26" s="441" t="s">
        <v>2267</v>
      </c>
      <c r="AI26" s="444" t="s">
        <v>2267</v>
      </c>
      <c r="AQ26" s="441" t="s">
        <v>2293</v>
      </c>
      <c r="AR26" s="472" t="s">
        <v>2316</v>
      </c>
    </row>
    <row r="27" spans="1:44">
      <c r="A27" s="439" t="s">
        <v>2265</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2294</v>
      </c>
      <c r="AF27" s="480" t="s">
        <v>2284</v>
      </c>
      <c r="AH27" s="441" t="s">
        <v>2268</v>
      </c>
      <c r="AI27" s="444" t="s">
        <v>2268</v>
      </c>
      <c r="AQ27" s="441" t="s">
        <v>2294</v>
      </c>
      <c r="AR27" s="472" t="s">
        <v>2316</v>
      </c>
    </row>
    <row r="28" spans="1:44" ht="14.25" thickBot="1">
      <c r="A28" s="439" t="s">
        <v>2266</v>
      </c>
      <c r="B28" s="481">
        <v>8.1000000000000003E-2</v>
      </c>
      <c r="C28" s="482">
        <v>5.8999999999999997E-2</v>
      </c>
      <c r="D28" s="482">
        <v>3.3000000000000002E-2</v>
      </c>
      <c r="E28" s="465">
        <v>0</v>
      </c>
      <c r="F28" s="483">
        <v>1.0999999999999999E-2</v>
      </c>
      <c r="G28" s="475" t="s">
        <v>2247</v>
      </c>
      <c r="H28" s="467">
        <v>0</v>
      </c>
      <c r="I28" s="481">
        <v>0.02</v>
      </c>
      <c r="J28" s="465">
        <v>0</v>
      </c>
      <c r="K28" s="484">
        <v>0.129</v>
      </c>
      <c r="L28" s="475" t="s">
        <v>2247</v>
      </c>
      <c r="M28" s="485">
        <v>0.11800000000000001</v>
      </c>
      <c r="N28" s="485">
        <v>9.6000000000000002E-2</v>
      </c>
      <c r="O28" s="485">
        <v>0.109</v>
      </c>
      <c r="P28" s="485">
        <v>0.107</v>
      </c>
      <c r="Q28" s="475" t="s">
        <v>2247</v>
      </c>
      <c r="R28" s="475" t="s">
        <v>2247</v>
      </c>
      <c r="S28" s="485">
        <v>8.6999999999999994E-2</v>
      </c>
      <c r="T28" s="475" t="s">
        <v>2247</v>
      </c>
      <c r="U28" s="485">
        <v>8.1000000000000003E-2</v>
      </c>
      <c r="V28" s="485">
        <v>9.8000000000000004E-2</v>
      </c>
      <c r="W28" s="475" t="s">
        <v>2247</v>
      </c>
      <c r="X28" s="485">
        <v>6.0999999999999999E-2</v>
      </c>
      <c r="Y28" s="485">
        <v>7.5999999999999998E-2</v>
      </c>
      <c r="Z28" s="475" t="s">
        <v>2247</v>
      </c>
      <c r="AA28" s="485">
        <v>7.0000000000000007E-2</v>
      </c>
      <c r="AB28" s="486">
        <v>0.05</v>
      </c>
      <c r="AC28" s="471">
        <v>1.7000000000000001E-2</v>
      </c>
      <c r="AD28" s="447"/>
      <c r="AE28" s="441" t="s">
        <v>2295</v>
      </c>
      <c r="AF28" s="472" t="s">
        <v>2282</v>
      </c>
      <c r="AH28" s="487" t="s">
        <v>2269</v>
      </c>
      <c r="AI28" s="488" t="s">
        <v>2269</v>
      </c>
      <c r="AQ28" s="441" t="s">
        <v>2295</v>
      </c>
      <c r="AR28" s="472" t="s">
        <v>2355</v>
      </c>
    </row>
    <row r="29" spans="1:44" ht="18.75" customHeight="1" thickTop="1">
      <c r="A29" s="439" t="s">
        <v>2267</v>
      </c>
      <c r="B29" s="481">
        <v>8.1000000000000003E-2</v>
      </c>
      <c r="C29" s="482">
        <v>5.8999999999999997E-2</v>
      </c>
      <c r="D29" s="482">
        <v>3.3000000000000002E-2</v>
      </c>
      <c r="E29" s="465">
        <v>0</v>
      </c>
      <c r="F29" s="483">
        <v>1.0999999999999999E-2</v>
      </c>
      <c r="G29" s="475" t="s">
        <v>2247</v>
      </c>
      <c r="H29" s="467">
        <v>0</v>
      </c>
      <c r="I29" s="481">
        <v>0.02</v>
      </c>
      <c r="J29" s="465">
        <v>0</v>
      </c>
      <c r="K29" s="484">
        <v>0.129</v>
      </c>
      <c r="L29" s="475" t="s">
        <v>2247</v>
      </c>
      <c r="M29" s="485">
        <v>0.11800000000000001</v>
      </c>
      <c r="N29" s="485">
        <v>9.6000000000000002E-2</v>
      </c>
      <c r="O29" s="485">
        <v>0.109</v>
      </c>
      <c r="P29" s="485">
        <v>0.107</v>
      </c>
      <c r="Q29" s="475" t="s">
        <v>2247</v>
      </c>
      <c r="R29" s="475" t="s">
        <v>2247</v>
      </c>
      <c r="S29" s="485">
        <v>8.6999999999999994E-2</v>
      </c>
      <c r="T29" s="475" t="s">
        <v>2247</v>
      </c>
      <c r="U29" s="485">
        <v>8.1000000000000003E-2</v>
      </c>
      <c r="V29" s="485">
        <v>9.8000000000000004E-2</v>
      </c>
      <c r="W29" s="475" t="s">
        <v>2247</v>
      </c>
      <c r="X29" s="485">
        <v>6.0999999999999999E-2</v>
      </c>
      <c r="Y29" s="485">
        <v>7.5999999999999998E-2</v>
      </c>
      <c r="Z29" s="475" t="s">
        <v>2247</v>
      </c>
      <c r="AA29" s="485">
        <v>7.0000000000000007E-2</v>
      </c>
      <c r="AB29" s="486">
        <v>0.05</v>
      </c>
      <c r="AC29" s="471">
        <v>1.7000000000000001E-2</v>
      </c>
      <c r="AD29" s="447"/>
      <c r="AE29" s="441" t="s">
        <v>2296</v>
      </c>
      <c r="AF29" s="472" t="s">
        <v>2282</v>
      </c>
      <c r="AH29" s="489" t="s">
        <v>2270</v>
      </c>
      <c r="AI29" s="490" t="s">
        <v>2309</v>
      </c>
      <c r="AQ29" s="441" t="s">
        <v>2296</v>
      </c>
      <c r="AR29" s="472" t="s">
        <v>2355</v>
      </c>
    </row>
    <row r="30" spans="1:44" ht="18.75" customHeight="1">
      <c r="A30" s="439" t="s">
        <v>2268</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2297</v>
      </c>
      <c r="AF30" s="480" t="s">
        <v>2284</v>
      </c>
      <c r="AH30" s="441" t="s">
        <v>2299</v>
      </c>
      <c r="AI30" s="444" t="s">
        <v>2310</v>
      </c>
      <c r="AQ30" s="441" t="s">
        <v>2297</v>
      </c>
      <c r="AR30" s="480" t="s">
        <v>2316</v>
      </c>
    </row>
    <row r="31" spans="1:44" ht="14.25" thickBot="1">
      <c r="A31" s="440" t="s">
        <v>2269</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2298</v>
      </c>
      <c r="AF31" s="500" t="s">
        <v>2284</v>
      </c>
      <c r="AH31" s="441" t="s">
        <v>2300</v>
      </c>
      <c r="AI31" s="444" t="s">
        <v>2311</v>
      </c>
      <c r="AQ31" s="487" t="s">
        <v>2298</v>
      </c>
      <c r="AR31" s="500" t="s">
        <v>2316</v>
      </c>
    </row>
    <row r="32" spans="1:44" ht="14.25" thickTop="1">
      <c r="A32" s="501" t="s">
        <v>2270</v>
      </c>
      <c r="B32" s="502">
        <v>6.1000000000000006E-2</v>
      </c>
      <c r="C32" s="503">
        <v>4.4000000000000004E-2</v>
      </c>
      <c r="D32" s="503">
        <v>2.5000000000000001E-2</v>
      </c>
      <c r="E32" s="504">
        <v>0</v>
      </c>
      <c r="F32" s="505">
        <v>1.7000000000000001E-2</v>
      </c>
      <c r="G32" s="506" t="s">
        <v>2247</v>
      </c>
      <c r="H32" s="507">
        <v>0</v>
      </c>
      <c r="I32" s="502">
        <v>1.0999999999999999E-2</v>
      </c>
      <c r="J32" s="504">
        <v>0</v>
      </c>
      <c r="K32" s="508">
        <v>0.10100000000000001</v>
      </c>
      <c r="L32" s="506" t="s">
        <v>2247</v>
      </c>
      <c r="M32" s="509">
        <v>8.4000000000000005E-2</v>
      </c>
      <c r="N32" s="509">
        <v>6.7000000000000004E-2</v>
      </c>
      <c r="O32" s="509">
        <v>9.0000000000000011E-2</v>
      </c>
      <c r="P32" s="509">
        <v>8.4000000000000005E-2</v>
      </c>
      <c r="Q32" s="506" t="s">
        <v>2247</v>
      </c>
      <c r="R32" s="506" t="s">
        <v>2247</v>
      </c>
      <c r="S32" s="509">
        <v>7.3000000000000009E-2</v>
      </c>
      <c r="T32" s="506" t="s">
        <v>2247</v>
      </c>
      <c r="U32" s="509">
        <v>6.5000000000000002E-2</v>
      </c>
      <c r="V32" s="509">
        <v>7.3000000000000009E-2</v>
      </c>
      <c r="W32" s="506" t="s">
        <v>2247</v>
      </c>
      <c r="X32" s="509">
        <v>5.4000000000000006E-2</v>
      </c>
      <c r="Y32" s="509">
        <v>5.6000000000000008E-2</v>
      </c>
      <c r="Z32" s="506" t="s">
        <v>2247</v>
      </c>
      <c r="AA32" s="509">
        <v>4.8000000000000001E-2</v>
      </c>
      <c r="AB32" s="510">
        <v>3.7000000000000005E-2</v>
      </c>
      <c r="AC32" s="511">
        <v>1.2E-2</v>
      </c>
      <c r="AD32" s="447"/>
      <c r="AE32" s="489" t="s">
        <v>2270</v>
      </c>
      <c r="AF32" s="512" t="s">
        <v>2282</v>
      </c>
      <c r="AH32" s="441" t="s">
        <v>2301</v>
      </c>
      <c r="AI32" s="444" t="s">
        <v>2312</v>
      </c>
      <c r="AQ32" s="489" t="s">
        <v>2270</v>
      </c>
      <c r="AR32" s="512" t="s">
        <v>2355</v>
      </c>
    </row>
    <row r="33" spans="1:44">
      <c r="A33" s="513" t="s">
        <v>2271</v>
      </c>
      <c r="B33" s="481">
        <v>6.8000000000000005E-2</v>
      </c>
      <c r="C33" s="482">
        <v>0.05</v>
      </c>
      <c r="D33" s="482">
        <v>2.8000000000000001E-2</v>
      </c>
      <c r="E33" s="465">
        <v>0</v>
      </c>
      <c r="F33" s="483">
        <v>2.5999999999999999E-2</v>
      </c>
      <c r="G33" s="475" t="s">
        <v>2247</v>
      </c>
      <c r="H33" s="467">
        <v>0</v>
      </c>
      <c r="I33" s="481">
        <v>1.7999999999999999E-2</v>
      </c>
      <c r="J33" s="465">
        <v>0</v>
      </c>
      <c r="K33" s="484">
        <v>0.125</v>
      </c>
      <c r="L33" s="475" t="s">
        <v>2247</v>
      </c>
      <c r="M33" s="485">
        <v>9.9000000000000005E-2</v>
      </c>
      <c r="N33" s="485">
        <v>8.1000000000000003E-2</v>
      </c>
      <c r="O33" s="485">
        <v>0.107</v>
      </c>
      <c r="P33" s="485">
        <v>0.107</v>
      </c>
      <c r="Q33" s="475" t="s">
        <v>2247</v>
      </c>
      <c r="R33" s="475" t="s">
        <v>2247</v>
      </c>
      <c r="S33" s="485">
        <v>8.8999999999999996E-2</v>
      </c>
      <c r="T33" s="475" t="s">
        <v>2247</v>
      </c>
      <c r="U33" s="485">
        <v>8.4999999999999992E-2</v>
      </c>
      <c r="V33" s="485">
        <v>8.1000000000000003E-2</v>
      </c>
      <c r="W33" s="475" t="s">
        <v>2247</v>
      </c>
      <c r="X33" s="485">
        <v>6.7000000000000004E-2</v>
      </c>
      <c r="Y33" s="485">
        <v>6.3E-2</v>
      </c>
      <c r="Z33" s="475" t="s">
        <v>2247</v>
      </c>
      <c r="AA33" s="485">
        <v>5.8999999999999997E-2</v>
      </c>
      <c r="AB33" s="486">
        <v>4.1000000000000002E-2</v>
      </c>
      <c r="AC33" s="471">
        <v>1.2999999999999999E-2</v>
      </c>
      <c r="AD33" s="447"/>
      <c r="AE33" s="441" t="s">
        <v>2299</v>
      </c>
      <c r="AF33" s="480" t="s">
        <v>2282</v>
      </c>
      <c r="AH33" s="441" t="s">
        <v>2302</v>
      </c>
      <c r="AI33" s="444" t="s">
        <v>2313</v>
      </c>
      <c r="AQ33" s="441" t="s">
        <v>2299</v>
      </c>
      <c r="AR33" s="480" t="s">
        <v>2355</v>
      </c>
    </row>
    <row r="34" spans="1:44" ht="14.25" thickBot="1">
      <c r="A34" s="513" t="s">
        <v>2272</v>
      </c>
      <c r="B34" s="481">
        <v>6.8000000000000005E-2</v>
      </c>
      <c r="C34" s="482">
        <v>0.05</v>
      </c>
      <c r="D34" s="482">
        <v>2.8000000000000001E-2</v>
      </c>
      <c r="E34" s="465">
        <v>0</v>
      </c>
      <c r="F34" s="483">
        <v>2.5999999999999999E-2</v>
      </c>
      <c r="G34" s="475" t="s">
        <v>2247</v>
      </c>
      <c r="H34" s="467">
        <v>0</v>
      </c>
      <c r="I34" s="481">
        <v>1.7999999999999999E-2</v>
      </c>
      <c r="J34" s="465">
        <v>0</v>
      </c>
      <c r="K34" s="484">
        <v>0.125</v>
      </c>
      <c r="L34" s="475" t="s">
        <v>2247</v>
      </c>
      <c r="M34" s="485">
        <v>9.9000000000000005E-2</v>
      </c>
      <c r="N34" s="485">
        <v>8.1000000000000003E-2</v>
      </c>
      <c r="O34" s="485">
        <v>0.107</v>
      </c>
      <c r="P34" s="485">
        <v>0.107</v>
      </c>
      <c r="Q34" s="475" t="s">
        <v>2247</v>
      </c>
      <c r="R34" s="475" t="s">
        <v>2247</v>
      </c>
      <c r="S34" s="485">
        <v>8.8999999999999996E-2</v>
      </c>
      <c r="T34" s="475" t="s">
        <v>2247</v>
      </c>
      <c r="U34" s="485">
        <v>8.4999999999999992E-2</v>
      </c>
      <c r="V34" s="485">
        <v>8.1000000000000003E-2</v>
      </c>
      <c r="W34" s="475" t="s">
        <v>2247</v>
      </c>
      <c r="X34" s="485">
        <v>6.7000000000000004E-2</v>
      </c>
      <c r="Y34" s="485">
        <v>6.3E-2</v>
      </c>
      <c r="Z34" s="475" t="s">
        <v>2247</v>
      </c>
      <c r="AA34" s="485">
        <v>5.8999999999999997E-2</v>
      </c>
      <c r="AB34" s="486">
        <v>4.1000000000000002E-2</v>
      </c>
      <c r="AC34" s="471">
        <v>1.2999999999999999E-2</v>
      </c>
      <c r="AD34" s="447"/>
      <c r="AE34" s="441" t="s">
        <v>2300</v>
      </c>
      <c r="AF34" s="480" t="s">
        <v>2282</v>
      </c>
      <c r="AH34" s="514" t="s">
        <v>2303</v>
      </c>
      <c r="AI34" s="515" t="s">
        <v>2314</v>
      </c>
      <c r="AQ34" s="441" t="s">
        <v>2300</v>
      </c>
      <c r="AR34" s="480" t="s">
        <v>2355</v>
      </c>
    </row>
    <row r="35" spans="1:44">
      <c r="A35" s="513" t="s">
        <v>2273</v>
      </c>
      <c r="B35" s="481">
        <v>6.7000000000000004E-2</v>
      </c>
      <c r="C35" s="482">
        <v>4.9000000000000002E-2</v>
      </c>
      <c r="D35" s="482">
        <v>2.7E-2</v>
      </c>
      <c r="E35" s="465">
        <v>0</v>
      </c>
      <c r="F35" s="483">
        <v>1.7999999999999999E-2</v>
      </c>
      <c r="G35" s="475" t="s">
        <v>2247</v>
      </c>
      <c r="H35" s="467">
        <v>0</v>
      </c>
      <c r="I35" s="481">
        <v>1.2999999999999999E-2</v>
      </c>
      <c r="J35" s="465">
        <v>0</v>
      </c>
      <c r="K35" s="484">
        <v>0.107</v>
      </c>
      <c r="L35" s="475" t="s">
        <v>2247</v>
      </c>
      <c r="M35" s="485">
        <v>8.8999999999999996E-2</v>
      </c>
      <c r="N35" s="485">
        <v>7.0999999999999994E-2</v>
      </c>
      <c r="O35" s="485">
        <v>9.4E-2</v>
      </c>
      <c r="P35" s="485">
        <v>8.8999999999999996E-2</v>
      </c>
      <c r="Q35" s="475" t="s">
        <v>2247</v>
      </c>
      <c r="R35" s="475" t="s">
        <v>2247</v>
      </c>
      <c r="S35" s="485">
        <v>7.5999999999999998E-2</v>
      </c>
      <c r="T35" s="475" t="s">
        <v>2247</v>
      </c>
      <c r="U35" s="485">
        <v>6.699999999999999E-2</v>
      </c>
      <c r="V35" s="485">
        <v>7.5999999999999998E-2</v>
      </c>
      <c r="W35" s="475" t="s">
        <v>2247</v>
      </c>
      <c r="X35" s="485">
        <v>5.3999999999999999E-2</v>
      </c>
      <c r="Y35" s="485">
        <v>5.8000000000000003E-2</v>
      </c>
      <c r="Z35" s="475" t="s">
        <v>2247</v>
      </c>
      <c r="AA35" s="485">
        <v>4.9000000000000002E-2</v>
      </c>
      <c r="AB35" s="486">
        <v>3.5999999999999997E-2</v>
      </c>
      <c r="AC35" s="471">
        <v>8.9999999999999993E-3</v>
      </c>
      <c r="AD35" s="447"/>
      <c r="AE35" s="441" t="s">
        <v>2301</v>
      </c>
      <c r="AF35" s="480" t="s">
        <v>2282</v>
      </c>
      <c r="AQ35" s="441" t="s">
        <v>2301</v>
      </c>
      <c r="AR35" s="480" t="s">
        <v>2355</v>
      </c>
    </row>
    <row r="36" spans="1:44">
      <c r="A36" s="513" t="s">
        <v>2274</v>
      </c>
      <c r="B36" s="481">
        <v>6.5000000000000002E-2</v>
      </c>
      <c r="C36" s="482">
        <v>4.7E-2</v>
      </c>
      <c r="D36" s="482">
        <v>2.6000000000000002E-2</v>
      </c>
      <c r="E36" s="465">
        <v>0</v>
      </c>
      <c r="F36" s="483">
        <v>1.7999999999999999E-2</v>
      </c>
      <c r="G36" s="475" t="s">
        <v>2247</v>
      </c>
      <c r="H36" s="467">
        <v>0</v>
      </c>
      <c r="I36" s="481">
        <v>1.2999999999999999E-2</v>
      </c>
      <c r="J36" s="465">
        <v>0</v>
      </c>
      <c r="K36" s="484">
        <v>0.105</v>
      </c>
      <c r="L36" s="475" t="s">
        <v>2247</v>
      </c>
      <c r="M36" s="485">
        <v>8.6999999999999994E-2</v>
      </c>
      <c r="N36" s="485">
        <v>6.8999999999999992E-2</v>
      </c>
      <c r="O36" s="485">
        <v>9.1999999999999998E-2</v>
      </c>
      <c r="P36" s="485">
        <v>8.6999999999999994E-2</v>
      </c>
      <c r="Q36" s="475" t="s">
        <v>2247</v>
      </c>
      <c r="R36" s="475" t="s">
        <v>2247</v>
      </c>
      <c r="S36" s="485">
        <v>7.3999999999999996E-2</v>
      </c>
      <c r="T36" s="475" t="s">
        <v>2247</v>
      </c>
      <c r="U36" s="485">
        <v>6.5999999999999989E-2</v>
      </c>
      <c r="V36" s="485">
        <v>7.3999999999999996E-2</v>
      </c>
      <c r="W36" s="475" t="s">
        <v>2247</v>
      </c>
      <c r="X36" s="485">
        <v>5.2999999999999999E-2</v>
      </c>
      <c r="Y36" s="485">
        <v>5.6000000000000001E-2</v>
      </c>
      <c r="Z36" s="475" t="s">
        <v>2247</v>
      </c>
      <c r="AA36" s="485">
        <v>4.8000000000000001E-2</v>
      </c>
      <c r="AB36" s="486">
        <v>3.5000000000000003E-2</v>
      </c>
      <c r="AC36" s="471">
        <v>8.9999999999999993E-3</v>
      </c>
      <c r="AD36" s="447"/>
      <c r="AE36" s="441" t="s">
        <v>2302</v>
      </c>
      <c r="AF36" s="480" t="s">
        <v>2282</v>
      </c>
      <c r="AQ36" s="441" t="s">
        <v>2302</v>
      </c>
      <c r="AR36" s="480" t="s">
        <v>2355</v>
      </c>
    </row>
    <row r="37" spans="1:44" ht="14.25" thickBot="1">
      <c r="A37" s="513" t="s">
        <v>2275</v>
      </c>
      <c r="B37" s="516">
        <v>6.4000000000000001E-2</v>
      </c>
      <c r="C37" s="517">
        <v>4.7E-2</v>
      </c>
      <c r="D37" s="517">
        <v>2.6000000000000002E-2</v>
      </c>
      <c r="E37" s="518">
        <v>0</v>
      </c>
      <c r="F37" s="519">
        <v>1.7999999999999999E-2</v>
      </c>
      <c r="G37" s="520" t="s">
        <v>2247</v>
      </c>
      <c r="H37" s="521">
        <v>0</v>
      </c>
      <c r="I37" s="516">
        <v>1.2999999999999999E-2</v>
      </c>
      <c r="J37" s="518">
        <v>0</v>
      </c>
      <c r="K37" s="522">
        <v>0.104</v>
      </c>
      <c r="L37" s="520" t="s">
        <v>2247</v>
      </c>
      <c r="M37" s="523">
        <v>8.5999999999999993E-2</v>
      </c>
      <c r="N37" s="523">
        <v>6.8999999999999992E-2</v>
      </c>
      <c r="O37" s="523">
        <v>9.0999999999999998E-2</v>
      </c>
      <c r="P37" s="523">
        <v>8.6999999999999994E-2</v>
      </c>
      <c r="Q37" s="520" t="s">
        <v>2247</v>
      </c>
      <c r="R37" s="520" t="s">
        <v>2247</v>
      </c>
      <c r="S37" s="523">
        <v>7.3999999999999996E-2</v>
      </c>
      <c r="T37" s="520" t="s">
        <v>2247</v>
      </c>
      <c r="U37" s="523">
        <v>6.5999999999999989E-2</v>
      </c>
      <c r="V37" s="523">
        <v>7.2999999999999995E-2</v>
      </c>
      <c r="W37" s="520" t="s">
        <v>2247</v>
      </c>
      <c r="X37" s="523">
        <v>5.2999999999999999E-2</v>
      </c>
      <c r="Y37" s="523">
        <v>5.6000000000000001E-2</v>
      </c>
      <c r="Z37" s="520" t="s">
        <v>2247</v>
      </c>
      <c r="AA37" s="523">
        <v>4.8000000000000001E-2</v>
      </c>
      <c r="AB37" s="524">
        <v>3.5000000000000003E-2</v>
      </c>
      <c r="AC37" s="525">
        <v>8.9999999999999993E-3</v>
      </c>
      <c r="AD37" s="447"/>
      <c r="AE37" s="526" t="s">
        <v>2303</v>
      </c>
      <c r="AF37" s="527" t="s">
        <v>2282</v>
      </c>
      <c r="AQ37" s="526" t="s">
        <v>2303</v>
      </c>
      <c r="AR37" s="527" t="s">
        <v>2355</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2:A4"/>
    <mergeCell ref="B2:E2"/>
    <mergeCell ref="F2:H2"/>
    <mergeCell ref="I2:J3"/>
    <mergeCell ref="K2:AB2"/>
    <mergeCell ref="B3:E3"/>
    <mergeCell ref="F3:H3"/>
    <mergeCell ref="K3:AB3"/>
    <mergeCell ref="AQ2:AQ4"/>
    <mergeCell ref="AR2:AR4"/>
    <mergeCell ref="AE2:AE4"/>
    <mergeCell ref="AF2:AF4"/>
    <mergeCell ref="AC2:AC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5" t="s">
        <v>2238</v>
      </c>
      <c r="C3" s="1254" t="s">
        <v>2239</v>
      </c>
      <c r="D3" s="1254" t="s">
        <v>2240</v>
      </c>
      <c r="E3" s="1254" t="s">
        <v>226</v>
      </c>
      <c r="F3" s="1256" t="s">
        <v>2066</v>
      </c>
      <c r="G3" s="1254" t="s">
        <v>2102</v>
      </c>
      <c r="H3" s="1254"/>
      <c r="I3" s="1254" t="s">
        <v>2103</v>
      </c>
      <c r="J3" s="1254"/>
      <c r="K3" s="1254" t="s">
        <v>2104</v>
      </c>
      <c r="L3" s="1254"/>
      <c r="M3" s="1253" t="s">
        <v>2036</v>
      </c>
      <c r="N3" s="1253" t="s">
        <v>2037</v>
      </c>
      <c r="O3" s="1253" t="s">
        <v>2038</v>
      </c>
      <c r="P3" s="1253" t="s">
        <v>2039</v>
      </c>
      <c r="Q3" s="1253" t="s">
        <v>2040</v>
      </c>
      <c r="R3" s="1253" t="s">
        <v>2041</v>
      </c>
      <c r="S3" s="1253" t="s">
        <v>2042</v>
      </c>
    </row>
    <row r="4" spans="2:19">
      <c r="B4" s="1255"/>
      <c r="C4" s="1254"/>
      <c r="D4" s="1254"/>
      <c r="E4" s="1254"/>
      <c r="F4" s="1257"/>
      <c r="G4" s="1254"/>
      <c r="H4" s="1254"/>
      <c r="I4" s="1254"/>
      <c r="J4" s="1254"/>
      <c r="K4" s="1254"/>
      <c r="L4" s="1254"/>
      <c r="M4" s="1253"/>
      <c r="N4" s="1253"/>
      <c r="O4" s="1253"/>
      <c r="P4" s="1253"/>
      <c r="Q4" s="1253"/>
      <c r="R4" s="1253"/>
      <c r="S4" s="1253"/>
    </row>
    <row r="5" spans="2:19">
      <c r="B5" s="1255"/>
      <c r="C5" s="1254"/>
      <c r="D5" s="1254"/>
      <c r="E5" s="1254"/>
      <c r="F5" s="1258"/>
      <c r="G5" s="1254"/>
      <c r="H5" s="1254"/>
      <c r="I5" s="1254"/>
      <c r="J5" s="1254"/>
      <c r="K5" s="1254"/>
      <c r="L5" s="1254"/>
      <c r="M5" s="1253"/>
      <c r="N5" s="1253"/>
      <c r="O5" s="1253"/>
      <c r="P5" s="1253"/>
      <c r="Q5" s="1253"/>
      <c r="R5" s="1253"/>
      <c r="S5" s="1253"/>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2043</v>
      </c>
      <c r="R25" s="30" t="s">
        <v>2044</v>
      </c>
      <c r="S25" s="30" t="s">
        <v>2043</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H1749"/>
  <sheetViews>
    <sheetView workbookViewId="0">
      <selection activeCell="AS24" sqref="AS24:BH26"/>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241</v>
      </c>
      <c r="C1" s="1" t="s">
        <v>242</v>
      </c>
    </row>
    <row r="2" spans="1:8" ht="17.25" thickBot="1">
      <c r="A2" s="6" t="s">
        <v>243</v>
      </c>
      <c r="C2" s="7" t="s">
        <v>244</v>
      </c>
      <c r="D2" s="8" t="s">
        <v>245</v>
      </c>
    </row>
    <row r="3" spans="1:8" ht="16.5">
      <c r="A3" s="9" t="s">
        <v>246</v>
      </c>
      <c r="C3" s="10" t="s">
        <v>246</v>
      </c>
      <c r="D3" s="11" t="s">
        <v>247</v>
      </c>
      <c r="G3" s="53"/>
      <c r="H3" s="53"/>
    </row>
    <row r="4" spans="1:8" ht="16.5">
      <c r="A4" s="5" t="s">
        <v>248</v>
      </c>
      <c r="C4" s="12" t="s">
        <v>246</v>
      </c>
      <c r="D4" s="13" t="s">
        <v>249</v>
      </c>
      <c r="G4" s="53"/>
      <c r="H4" s="53"/>
    </row>
    <row r="5" spans="1:8" ht="16.5">
      <c r="A5" s="5" t="s">
        <v>250</v>
      </c>
      <c r="C5" s="12" t="s">
        <v>246</v>
      </c>
      <c r="D5" s="13" t="s">
        <v>251</v>
      </c>
      <c r="G5" s="53"/>
      <c r="H5" s="53"/>
    </row>
    <row r="6" spans="1:8" ht="16.5">
      <c r="A6" s="5" t="s">
        <v>252</v>
      </c>
      <c r="C6" s="12" t="s">
        <v>246</v>
      </c>
      <c r="D6" s="13" t="s">
        <v>253</v>
      </c>
      <c r="G6" s="53"/>
      <c r="H6" s="53"/>
    </row>
    <row r="7" spans="1:8" ht="16.5">
      <c r="A7" s="5" t="s">
        <v>254</v>
      </c>
      <c r="C7" s="12" t="s">
        <v>246</v>
      </c>
      <c r="D7" s="13" t="s">
        <v>255</v>
      </c>
      <c r="G7" s="53"/>
      <c r="H7" s="53"/>
    </row>
    <row r="8" spans="1:8" ht="16.5">
      <c r="A8" s="5" t="s">
        <v>256</v>
      </c>
      <c r="C8" s="12" t="s">
        <v>246</v>
      </c>
      <c r="D8" s="13" t="s">
        <v>257</v>
      </c>
    </row>
    <row r="9" spans="1:8" ht="16.5">
      <c r="A9" s="5" t="s">
        <v>258</v>
      </c>
      <c r="C9" s="12" t="s">
        <v>246</v>
      </c>
      <c r="D9" s="13" t="s">
        <v>259</v>
      </c>
    </row>
    <row r="10" spans="1:8" ht="16.5">
      <c r="A10" s="5" t="s">
        <v>260</v>
      </c>
      <c r="C10" s="12" t="s">
        <v>246</v>
      </c>
      <c r="D10" s="13" t="s">
        <v>261</v>
      </c>
    </row>
    <row r="11" spans="1:8" ht="16.5">
      <c r="A11" s="5" t="s">
        <v>262</v>
      </c>
      <c r="C11" s="12" t="s">
        <v>246</v>
      </c>
      <c r="D11" s="13" t="s">
        <v>263</v>
      </c>
    </row>
    <row r="12" spans="1:8" ht="16.5">
      <c r="A12" s="5" t="s">
        <v>264</v>
      </c>
      <c r="C12" s="12" t="s">
        <v>246</v>
      </c>
      <c r="D12" s="13" t="s">
        <v>265</v>
      </c>
    </row>
    <row r="13" spans="1:8" ht="16.5">
      <c r="A13" s="5" t="s">
        <v>266</v>
      </c>
      <c r="C13" s="12" t="s">
        <v>246</v>
      </c>
      <c r="D13" s="13" t="s">
        <v>267</v>
      </c>
    </row>
    <row r="14" spans="1:8" ht="16.5">
      <c r="A14" s="5" t="s">
        <v>268</v>
      </c>
      <c r="C14" s="12" t="s">
        <v>246</v>
      </c>
      <c r="D14" s="13" t="s">
        <v>269</v>
      </c>
    </row>
    <row r="15" spans="1:8" ht="16.5">
      <c r="A15" s="5" t="s">
        <v>4</v>
      </c>
      <c r="C15" s="12" t="s">
        <v>246</v>
      </c>
      <c r="D15" s="13" t="s">
        <v>270</v>
      </c>
    </row>
    <row r="16" spans="1:8" ht="16.5">
      <c r="A16" s="5" t="s">
        <v>271</v>
      </c>
      <c r="C16" s="12" t="s">
        <v>246</v>
      </c>
      <c r="D16" s="13" t="s">
        <v>272</v>
      </c>
    </row>
    <row r="17" spans="1:4" ht="16.5">
      <c r="A17" s="5" t="s">
        <v>273</v>
      </c>
      <c r="C17" s="12" t="s">
        <v>246</v>
      </c>
      <c r="D17" s="13" t="s">
        <v>274</v>
      </c>
    </row>
    <row r="18" spans="1:4" ht="16.5">
      <c r="A18" s="5" t="s">
        <v>275</v>
      </c>
      <c r="C18" s="12" t="s">
        <v>246</v>
      </c>
      <c r="D18" s="13" t="s">
        <v>276</v>
      </c>
    </row>
    <row r="19" spans="1:4" ht="16.5">
      <c r="A19" s="5" t="s">
        <v>277</v>
      </c>
      <c r="C19" s="12" t="s">
        <v>246</v>
      </c>
      <c r="D19" s="13" t="s">
        <v>278</v>
      </c>
    </row>
    <row r="20" spans="1:4" ht="16.5">
      <c r="A20" s="5" t="s">
        <v>279</v>
      </c>
      <c r="C20" s="12" t="s">
        <v>246</v>
      </c>
      <c r="D20" s="13" t="s">
        <v>280</v>
      </c>
    </row>
    <row r="21" spans="1:4" ht="16.5">
      <c r="A21" s="5" t="s">
        <v>281</v>
      </c>
      <c r="C21" s="12" t="s">
        <v>246</v>
      </c>
      <c r="D21" s="13" t="s">
        <v>282</v>
      </c>
    </row>
    <row r="22" spans="1:4" ht="16.5">
      <c r="A22" s="5" t="s">
        <v>283</v>
      </c>
      <c r="C22" s="12" t="s">
        <v>246</v>
      </c>
      <c r="D22" s="13" t="s">
        <v>284</v>
      </c>
    </row>
    <row r="23" spans="1:4" ht="16.5">
      <c r="A23" s="5" t="s">
        <v>285</v>
      </c>
      <c r="C23" s="12" t="s">
        <v>246</v>
      </c>
      <c r="D23" s="13" t="s">
        <v>286</v>
      </c>
    </row>
    <row r="24" spans="1:4" ht="16.5">
      <c r="A24" s="5" t="s">
        <v>287</v>
      </c>
      <c r="C24" s="12" t="s">
        <v>246</v>
      </c>
      <c r="D24" s="13" t="s">
        <v>288</v>
      </c>
    </row>
    <row r="25" spans="1:4" ht="16.5">
      <c r="A25" s="5" t="s">
        <v>289</v>
      </c>
      <c r="C25" s="12" t="s">
        <v>246</v>
      </c>
      <c r="D25" s="13" t="s">
        <v>290</v>
      </c>
    </row>
    <row r="26" spans="1:4" ht="16.5">
      <c r="A26" s="5" t="s">
        <v>291</v>
      </c>
      <c r="C26" s="12" t="s">
        <v>246</v>
      </c>
      <c r="D26" s="13" t="s">
        <v>292</v>
      </c>
    </row>
    <row r="27" spans="1:4" ht="16.5">
      <c r="A27" s="5" t="s">
        <v>294</v>
      </c>
      <c r="C27" s="12" t="s">
        <v>246</v>
      </c>
      <c r="D27" s="13" t="s">
        <v>295</v>
      </c>
    </row>
    <row r="28" spans="1:4" ht="16.5">
      <c r="A28" s="5" t="s">
        <v>296</v>
      </c>
      <c r="C28" s="12" t="s">
        <v>246</v>
      </c>
      <c r="D28" s="13" t="s">
        <v>297</v>
      </c>
    </row>
    <row r="29" spans="1:4" ht="16.5">
      <c r="A29" s="5" t="s">
        <v>298</v>
      </c>
      <c r="C29" s="12" t="s">
        <v>246</v>
      </c>
      <c r="D29" s="13" t="s">
        <v>299</v>
      </c>
    </row>
    <row r="30" spans="1:4" ht="16.5">
      <c r="A30" s="5" t="s">
        <v>300</v>
      </c>
      <c r="C30" s="12" t="s">
        <v>246</v>
      </c>
      <c r="D30" s="13" t="s">
        <v>301</v>
      </c>
    </row>
    <row r="31" spans="1:4" ht="16.5">
      <c r="A31" s="5" t="s">
        <v>302</v>
      </c>
      <c r="C31" s="12" t="s">
        <v>246</v>
      </c>
      <c r="D31" s="13" t="s">
        <v>303</v>
      </c>
    </row>
    <row r="32" spans="1:4" ht="16.5">
      <c r="A32" s="5" t="s">
        <v>304</v>
      </c>
      <c r="C32" s="12" t="s">
        <v>246</v>
      </c>
      <c r="D32" s="13" t="s">
        <v>305</v>
      </c>
    </row>
    <row r="33" spans="1:4" ht="16.5">
      <c r="A33" s="5" t="s">
        <v>306</v>
      </c>
      <c r="C33" s="12" t="s">
        <v>246</v>
      </c>
      <c r="D33" s="13" t="s">
        <v>307</v>
      </c>
    </row>
    <row r="34" spans="1:4" ht="16.5">
      <c r="A34" s="5" t="s">
        <v>309</v>
      </c>
      <c r="C34" s="12" t="s">
        <v>246</v>
      </c>
      <c r="D34" s="13" t="s">
        <v>310</v>
      </c>
    </row>
    <row r="35" spans="1:4" ht="16.5">
      <c r="A35" s="5" t="s">
        <v>312</v>
      </c>
      <c r="C35" s="12" t="s">
        <v>246</v>
      </c>
      <c r="D35" s="13" t="s">
        <v>313</v>
      </c>
    </row>
    <row r="36" spans="1:4" ht="16.5">
      <c r="A36" s="5" t="s">
        <v>315</v>
      </c>
      <c r="C36" s="12" t="s">
        <v>246</v>
      </c>
      <c r="D36" s="13" t="s">
        <v>316</v>
      </c>
    </row>
    <row r="37" spans="1:4" ht="16.5">
      <c r="A37" s="5" t="s">
        <v>318</v>
      </c>
      <c r="C37" s="12" t="s">
        <v>246</v>
      </c>
      <c r="D37" s="13" t="s">
        <v>319</v>
      </c>
    </row>
    <row r="38" spans="1:4" ht="16.5">
      <c r="A38" s="5" t="s">
        <v>321</v>
      </c>
      <c r="C38" s="12" t="s">
        <v>246</v>
      </c>
      <c r="D38" s="13" t="s">
        <v>322</v>
      </c>
    </row>
    <row r="39" spans="1:4" ht="16.5">
      <c r="A39" s="5" t="s">
        <v>324</v>
      </c>
      <c r="C39" s="12" t="s">
        <v>246</v>
      </c>
      <c r="D39" s="13" t="s">
        <v>325</v>
      </c>
    </row>
    <row r="40" spans="1:4" ht="16.5">
      <c r="A40" s="5" t="s">
        <v>327</v>
      </c>
      <c r="C40" s="12" t="s">
        <v>246</v>
      </c>
      <c r="D40" s="13" t="s">
        <v>328</v>
      </c>
    </row>
    <row r="41" spans="1:4" ht="16.5">
      <c r="A41" s="5" t="s">
        <v>330</v>
      </c>
      <c r="C41" s="12" t="s">
        <v>246</v>
      </c>
      <c r="D41" s="13" t="s">
        <v>331</v>
      </c>
    </row>
    <row r="42" spans="1:4" ht="16.5">
      <c r="A42" s="5" t="s">
        <v>333</v>
      </c>
      <c r="C42" s="12" t="s">
        <v>246</v>
      </c>
      <c r="D42" s="13" t="s">
        <v>334</v>
      </c>
    </row>
    <row r="43" spans="1:4" ht="16.5">
      <c r="A43" s="5" t="s">
        <v>336</v>
      </c>
      <c r="C43" s="12" t="s">
        <v>246</v>
      </c>
      <c r="D43" s="13" t="s">
        <v>337</v>
      </c>
    </row>
    <row r="44" spans="1:4" ht="16.5">
      <c r="A44" s="5" t="s">
        <v>339</v>
      </c>
      <c r="C44" s="12" t="s">
        <v>246</v>
      </c>
      <c r="D44" s="13" t="s">
        <v>340</v>
      </c>
    </row>
    <row r="45" spans="1:4" ht="16.5">
      <c r="A45" s="5" t="s">
        <v>341</v>
      </c>
      <c r="C45" s="12" t="s">
        <v>246</v>
      </c>
      <c r="D45" s="13" t="s">
        <v>342</v>
      </c>
    </row>
    <row r="46" spans="1:4" ht="16.5">
      <c r="A46" s="5" t="s">
        <v>344</v>
      </c>
      <c r="C46" s="12" t="s">
        <v>246</v>
      </c>
      <c r="D46" s="13" t="s">
        <v>345</v>
      </c>
    </row>
    <row r="47" spans="1:4" ht="16.5">
      <c r="A47" s="5" t="s">
        <v>347</v>
      </c>
      <c r="C47" s="12" t="s">
        <v>246</v>
      </c>
      <c r="D47" s="13" t="s">
        <v>348</v>
      </c>
    </row>
    <row r="48" spans="1:4" ht="16.5">
      <c r="A48" s="5" t="s">
        <v>349</v>
      </c>
      <c r="C48" s="12" t="s">
        <v>246</v>
      </c>
      <c r="D48" s="13" t="s">
        <v>350</v>
      </c>
    </row>
    <row r="49" spans="1:4" ht="17.25"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4.25" thickBot="1">
      <c r="C1749" s="14" t="s">
        <v>352</v>
      </c>
      <c r="D1749" s="15" t="s">
        <v>2006</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election activeCell="G9" sqref="G9:K9 AH61:AH63"/>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2118</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76"/>
      <c r="AR2" s="7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0"/>
      <c r="Q5" s="1211"/>
      <c r="R5" s="1211"/>
      <c r="S5" s="1211"/>
      <c r="T5" s="1211"/>
      <c r="U5" s="1211"/>
      <c r="V5" s="1211"/>
      <c r="W5" s="1211"/>
      <c r="X5" s="1212"/>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125" t="str">
        <f>IFERROR(VLOOKUP(Y5,【参考】数式用!$A$5:$AB$37,MATCH(V11,【参考】数式用!$B$4:$AB$4,0)+1,FALSE),"")</f>
        <v/>
      </c>
      <c r="W12" s="1125"/>
      <c r="X12" s="1125"/>
      <c r="Y12" s="1125"/>
      <c r="Z12" s="1125"/>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102"/>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103" t="s">
        <v>2110</v>
      </c>
      <c r="F15" s="54">
        <v>4</v>
      </c>
      <c r="G15" s="103" t="s">
        <v>2111</v>
      </c>
      <c r="H15" s="1151" t="s">
        <v>2112</v>
      </c>
      <c r="I15" s="1151"/>
      <c r="J15" s="1164"/>
      <c r="K15" s="54">
        <v>7</v>
      </c>
      <c r="L15" s="103" t="s">
        <v>2110</v>
      </c>
      <c r="M15" s="54">
        <v>3</v>
      </c>
      <c r="N15" s="103" t="s">
        <v>2111</v>
      </c>
      <c r="O15" s="103" t="s">
        <v>2113</v>
      </c>
      <c r="P15" s="104">
        <f>(K15*12+M15)-(D15*12+F15)+1</f>
        <v>12</v>
      </c>
      <c r="Q15" s="1151" t="s">
        <v>2114</v>
      </c>
      <c r="R15" s="1151"/>
      <c r="S15" s="105" t="s">
        <v>69</v>
      </c>
      <c r="U15" s="102"/>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119"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119"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119"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119"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119"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119"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119"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119"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11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11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119" t="str">
        <f>IFERROR(IF(G9="特定加算なし","✓",""),"")</f>
        <v/>
      </c>
      <c r="W37" s="1021" t="s">
        <v>15</v>
      </c>
      <c r="X37" s="1022"/>
      <c r="Y37" s="1022"/>
      <c r="Z37" s="1023"/>
      <c r="AA37" s="1040"/>
      <c r="AB37" s="1041"/>
      <c r="AC37" s="1170" t="s">
        <v>2175</v>
      </c>
      <c r="AD37" s="1171"/>
      <c r="AE37" s="1171"/>
      <c r="AF37" s="1171"/>
      <c r="AG37" s="1172">
        <v>0</v>
      </c>
      <c r="AH37" s="1173"/>
      <c r="AI37" s="1040"/>
      <c r="AJ37" s="1041"/>
      <c r="AK37" s="1170" t="s">
        <v>2175</v>
      </c>
      <c r="AL37" s="1171"/>
      <c r="AM37" s="1171"/>
      <c r="AN37" s="1171"/>
      <c r="AO37" s="1172">
        <v>1</v>
      </c>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11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119"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110"/>
      <c r="AB42" s="110"/>
      <c r="AC42" s="136"/>
      <c r="AD42" s="1013" t="s">
        <v>15</v>
      </c>
      <c r="AE42" s="1013"/>
      <c r="AF42" s="1013"/>
      <c r="AG42" s="1013"/>
      <c r="AH42" s="1013"/>
      <c r="AI42" s="110"/>
      <c r="AJ42" s="110"/>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11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11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ベア加算なし</v>
      </c>
      <c r="BB48" s="1017"/>
      <c r="BC48" s="1017"/>
      <c r="BD48" s="1017"/>
      <c r="BE48" s="1168" t="str">
        <f>AS48&amp;AW48&amp;BA48</f>
        <v>特定加算なしベア加算なし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ベア加算なし</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168" t="s">
        <v>2357</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2202</v>
      </c>
      <c r="AT56" s="1174"/>
      <c r="AU56" s="1174"/>
      <c r="AV56" s="1174"/>
      <c r="AW56" s="1174" t="s">
        <v>2201</v>
      </c>
      <c r="AX56" s="1174"/>
      <c r="AY56" s="1174"/>
      <c r="AZ56" s="1174"/>
    </row>
    <row r="57" spans="2:86" ht="15.95" customHeight="1">
      <c r="U57" s="1016" t="s">
        <v>2358</v>
      </c>
      <c r="V57" s="1016"/>
      <c r="W57" s="1016"/>
      <c r="X57" s="1016"/>
      <c r="Y57" s="1016"/>
      <c r="Z57" s="152" t="str">
        <f>IF(AND(B9&lt;&gt;"処遇加算なし",F15=4),IF(V21="✓",1,IF(V22="✓",2,"")),"")</f>
        <v/>
      </c>
      <c r="AA57" s="145"/>
      <c r="AB57" s="149"/>
      <c r="AC57" s="1016" t="s">
        <v>2358</v>
      </c>
      <c r="AD57" s="1016"/>
      <c r="AE57" s="1016"/>
      <c r="AF57" s="1016"/>
      <c r="AG57" s="1016"/>
      <c r="AH57" s="425">
        <v>2</v>
      </c>
      <c r="AI57" s="153"/>
      <c r="AJ57" s="149"/>
      <c r="AK57" s="1016" t="s">
        <v>2358</v>
      </c>
      <c r="AL57" s="1016"/>
      <c r="AM57" s="1016"/>
      <c r="AN57" s="1016"/>
      <c r="AO57" s="1016"/>
      <c r="AP57" s="425">
        <v>2</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24" t="s">
        <v>2359</v>
      </c>
      <c r="V58" s="1124"/>
      <c r="W58" s="1124"/>
      <c r="X58" s="1124"/>
      <c r="Y58" s="1124"/>
      <c r="Z58" s="152" t="str">
        <f>IF(AND(B9&lt;&gt;"処遇加算なし",F15=4),IF(V24="✓",1,IF(V25="✓",2,IF(V26="✓",3,""))),"")</f>
        <v/>
      </c>
      <c r="AA58" s="145"/>
      <c r="AB58" s="149"/>
      <c r="AC58" s="1124" t="s">
        <v>2359</v>
      </c>
      <c r="AD58" s="1124"/>
      <c r="AE58" s="1124"/>
      <c r="AF58" s="1124"/>
      <c r="AG58" s="1124"/>
      <c r="AH58" s="425">
        <f>IF(AND(F15&lt;&gt;4,F15&lt;&gt;5),0,IF(AU8="○",1,3))</f>
        <v>3</v>
      </c>
      <c r="AI58" s="153"/>
      <c r="AJ58" s="149"/>
      <c r="AK58" s="1124" t="s">
        <v>2359</v>
      </c>
      <c r="AL58" s="1124"/>
      <c r="AM58" s="1124"/>
      <c r="AN58" s="1124"/>
      <c r="AO58" s="1124"/>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24" t="s">
        <v>2360</v>
      </c>
      <c r="V59" s="1124"/>
      <c r="W59" s="1124"/>
      <c r="X59" s="1124"/>
      <c r="Y59" s="1124"/>
      <c r="Z59" s="152" t="str">
        <f>IF(AND(B9&lt;&gt;"処遇加算なし",F15=4),IF(V28="✓",1,IF(V29="✓",2,IF(V30="✓",3,""))),"")</f>
        <v/>
      </c>
      <c r="AA59" s="145"/>
      <c r="AB59" s="149"/>
      <c r="AC59" s="1124" t="s">
        <v>2360</v>
      </c>
      <c r="AD59" s="1124"/>
      <c r="AE59" s="1124"/>
      <c r="AF59" s="1124"/>
      <c r="AG59" s="1124"/>
      <c r="AH59" s="425">
        <f>IF(AND(F15&lt;&gt;4,F15&lt;&gt;5),0,IF(AV8="○",1,3))</f>
        <v>3</v>
      </c>
      <c r="AI59" s="153"/>
      <c r="AJ59" s="149"/>
      <c r="AK59" s="1124" t="s">
        <v>2360</v>
      </c>
      <c r="AL59" s="1124"/>
      <c r="AM59" s="1124"/>
      <c r="AN59" s="1124"/>
      <c r="AO59" s="1124"/>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24" t="s">
        <v>2361</v>
      </c>
      <c r="V60" s="1124"/>
      <c r="W60" s="1124"/>
      <c r="X60" s="1124"/>
      <c r="Y60" s="1124"/>
      <c r="Z60" s="152" t="str">
        <f>IF(AND(B9&lt;&gt;"処遇加算なし",F15=4),IF(V32="✓",1,IF(V33="✓",2,"")),"")</f>
        <v/>
      </c>
      <c r="AA60" s="145"/>
      <c r="AB60" s="149"/>
      <c r="AC60" s="1124" t="s">
        <v>2361</v>
      </c>
      <c r="AD60" s="1124"/>
      <c r="AE60" s="1124"/>
      <c r="AF60" s="1124"/>
      <c r="AG60" s="1124"/>
      <c r="AH60" s="425">
        <f>IF(AND(F15&lt;&gt;4,F15&lt;&gt;5),0,IF(AW8="○",1,3))</f>
        <v>3</v>
      </c>
      <c r="AI60" s="153"/>
      <c r="AJ60" s="149"/>
      <c r="AK60" s="1124" t="s">
        <v>2361</v>
      </c>
      <c r="AL60" s="1124"/>
      <c r="AM60" s="1124"/>
      <c r="AN60" s="1124"/>
      <c r="AO60" s="1124"/>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24" t="s">
        <v>2362</v>
      </c>
      <c r="V61" s="1124"/>
      <c r="W61" s="1124"/>
      <c r="X61" s="1124"/>
      <c r="Y61" s="1124"/>
      <c r="Z61" s="152" t="str">
        <f>IF(AND(B9&lt;&gt;"処遇加算なし",F15=4),IF(V36="✓",1,IF(V37="✓",2,"")),"")</f>
        <v/>
      </c>
      <c r="AA61" s="145"/>
      <c r="AB61" s="149"/>
      <c r="AC61" s="1124" t="s">
        <v>2362</v>
      </c>
      <c r="AD61" s="1124"/>
      <c r="AE61" s="1124"/>
      <c r="AF61" s="1124"/>
      <c r="AG61" s="1124"/>
      <c r="AH61" s="425">
        <f>IF(AND(F15&lt;&gt;4,F15&lt;&gt;5),0,IF(AX8="○",1,2))</f>
        <v>2</v>
      </c>
      <c r="AI61" s="153"/>
      <c r="AJ61" s="149"/>
      <c r="AK61" s="1124" t="s">
        <v>2362</v>
      </c>
      <c r="AL61" s="1124"/>
      <c r="AM61" s="1124"/>
      <c r="AN61" s="1124"/>
      <c r="AO61" s="1124"/>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24" t="s">
        <v>2363</v>
      </c>
      <c r="V62" s="1124"/>
      <c r="W62" s="1124"/>
      <c r="X62" s="1124"/>
      <c r="Y62" s="1124"/>
      <c r="Z62" s="152" t="str">
        <f>IF(AND(B9&lt;&gt;"処遇加算なし",F15=4),IF(V40="✓",1,IF(V41="✓",2,"")),"")</f>
        <v/>
      </c>
      <c r="AA62" s="145"/>
      <c r="AB62" s="149"/>
      <c r="AC62" s="1124" t="s">
        <v>2363</v>
      </c>
      <c r="AD62" s="1124"/>
      <c r="AE62" s="1124"/>
      <c r="AF62" s="1124"/>
      <c r="AG62" s="1124"/>
      <c r="AH62" s="425">
        <f>IF(AND(F15&lt;&gt;4,F15&lt;&gt;5),0,IF(AY8="○",1,2))</f>
        <v>2</v>
      </c>
      <c r="AI62" s="153"/>
      <c r="AJ62" s="149"/>
      <c r="AK62" s="1124" t="s">
        <v>2363</v>
      </c>
      <c r="AL62" s="1124"/>
      <c r="AM62" s="1124"/>
      <c r="AN62" s="1124"/>
      <c r="AO62" s="1124"/>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2364</v>
      </c>
      <c r="V63" s="1016"/>
      <c r="W63" s="1016"/>
      <c r="X63" s="1016"/>
      <c r="Y63" s="1016"/>
      <c r="Z63" s="152" t="str">
        <f>IF(AND(B9&lt;&gt;"処遇加算なし",F15=4),IF(V44="✓",1,IF(V45="✓",2,"")),"")</f>
        <v/>
      </c>
      <c r="AA63" s="145"/>
      <c r="AB63" s="149"/>
      <c r="AC63" s="1016" t="s">
        <v>2364</v>
      </c>
      <c r="AD63" s="1016"/>
      <c r="AE63" s="1016"/>
      <c r="AF63" s="1016"/>
      <c r="AG63" s="1016"/>
      <c r="AH63" s="425">
        <f>IF(AND(F15&lt;&gt;4,F15&lt;&gt;5),0,IF(AZ8="○",1,2))</f>
        <v>2</v>
      </c>
      <c r="AI63" s="153"/>
      <c r="AJ63" s="149"/>
      <c r="AK63" s="1016" t="s">
        <v>2364</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sheet="1" formatCells="0" formatColumns="0" formatRows="0"/>
  <mergeCells count="274">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U56:Z56"/>
    <mergeCell ref="U57:Y57"/>
    <mergeCell ref="U58:Y58"/>
    <mergeCell ref="U59:Y59"/>
    <mergeCell ref="W37:Z37"/>
    <mergeCell ref="AA28:AB30"/>
    <mergeCell ref="AD28:AH28"/>
    <mergeCell ref="W33:Z33"/>
    <mergeCell ref="AD33:AH33"/>
    <mergeCell ref="AD34:AH34"/>
    <mergeCell ref="AD29:AH29"/>
    <mergeCell ref="AD30:AH30"/>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pageSetUpPr fitToPage="1"/>
  </sheetPr>
  <dimension ref="A1:CJ73"/>
  <sheetViews>
    <sheetView showGridLines="0" view="pageBreakPreview" topLeftCell="A13" zoomScaleNormal="53" zoomScaleSheetLayoutView="100" workbookViewId="0">
      <selection activeCell="V24" sqref="V2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2324</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0"/>
      <c r="Q5" s="1211"/>
      <c r="R5" s="1211"/>
      <c r="S5" s="1211"/>
      <c r="T5" s="1211"/>
      <c r="U5" s="1211"/>
      <c r="V5" s="1211"/>
      <c r="W5" s="1211"/>
      <c r="X5" s="1212"/>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125" t="str">
        <f>IFERROR(VLOOKUP(Y5,【参考】数式用!$A$5:$AB$37,MATCH(V11,【参考】数式用!$B$4:$AB$4,0)+1,FALSE),"")</f>
        <v/>
      </c>
      <c r="W12" s="1125"/>
      <c r="X12" s="1125"/>
      <c r="Y12" s="1125"/>
      <c r="Z12" s="1125"/>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v>0</v>
      </c>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B40A6-28A4-42E8-BF2C-91BC6559A63F}">
  <sheetPr>
    <pageSetUpPr fitToPage="1"/>
  </sheetPr>
  <dimension ref="A1:CJ73"/>
  <sheetViews>
    <sheetView showGridLines="0" view="pageBreakPreview"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2325</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532"/>
      <c r="AR2" s="532"/>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528"/>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531" t="s">
        <v>2110</v>
      </c>
      <c r="F15" s="54">
        <v>4</v>
      </c>
      <c r="G15" s="531" t="s">
        <v>2111</v>
      </c>
      <c r="H15" s="1151" t="s">
        <v>2112</v>
      </c>
      <c r="I15" s="1151"/>
      <c r="J15" s="1164"/>
      <c r="K15" s="54">
        <v>7</v>
      </c>
      <c r="L15" s="531" t="s">
        <v>2110</v>
      </c>
      <c r="M15" s="54">
        <v>3</v>
      </c>
      <c r="N15" s="531" t="s">
        <v>2111</v>
      </c>
      <c r="O15" s="531" t="s">
        <v>2113</v>
      </c>
      <c r="P15" s="104">
        <f>(K15*12+M15)-(D15*12+F15)+1</f>
        <v>12</v>
      </c>
      <c r="Q15" s="1151" t="s">
        <v>2114</v>
      </c>
      <c r="R15" s="1151"/>
      <c r="S15" s="105" t="s">
        <v>69</v>
      </c>
      <c r="U15" s="528"/>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530"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530"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530"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530"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530"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530"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530"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530"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530"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53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530"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53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530"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529"/>
      <c r="AB42" s="529"/>
      <c r="AC42" s="136"/>
      <c r="AD42" s="1013" t="s">
        <v>15</v>
      </c>
      <c r="AE42" s="1013"/>
      <c r="AF42" s="1013"/>
      <c r="AG42" s="1013"/>
      <c r="AH42" s="1013"/>
      <c r="AI42" s="529"/>
      <c r="AJ42" s="529"/>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53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530"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sheet="1"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9D05A3-F2FF-4A1D-874B-8017490D8B8D}">
      <formula1>サービス名</formula1>
    </dataValidation>
    <dataValidation type="list" allowBlank="1" showInputMessage="1" showErrorMessage="1" sqref="M5:O5" xr:uid="{116473D0-4126-465A-9564-B0A9DAA2B4BB}">
      <formula1>INDIRECT(J5)</formula1>
    </dataValidation>
    <dataValidation type="list" allowBlank="1" showInputMessage="1" showErrorMessage="1" sqref="M15:M16" xr:uid="{35CBDD0B-F6E3-47B8-9EF5-99AC4B9A271D}">
      <formula1>"1,2,3,6,7,8,9,10,11,12"</formula1>
    </dataValidation>
    <dataValidation type="list" allowBlank="1" showInputMessage="1" showErrorMessage="1" sqref="K15:K16 D15:D16" xr:uid="{D9478D67-DE27-4FD8-930B-33E421622BFA}">
      <formula1>"6,7"</formula1>
    </dataValidation>
    <dataValidation type="textLength" operator="equal" allowBlank="1" showInputMessage="1" showErrorMessage="1" error="10桁の介護保険事業所番号を入力してください。_x000a_（桁数が異なるとエラーになります）" sqref="B5:F5" xr:uid="{FB98800B-E280-4134-931F-6B6C70D7DD6B}">
      <formula1>10</formula1>
    </dataValidation>
    <dataValidation type="list" allowBlank="1" showInputMessage="1" showErrorMessage="1" sqref="AD41:AH41" xr:uid="{F751D9F0-FCC4-47A2-9889-C7FD93AC665C}">
      <formula1>INDIRECT(BF1)</formula1>
    </dataValidation>
    <dataValidation type="list" allowBlank="1" showInputMessage="1" showErrorMessage="1" sqref="AL41:AP41" xr:uid="{CA76AAA2-08B0-46AA-AEBA-E5A73FBCAC1E}">
      <formula1>INDIRECT(BF1)</formula1>
    </dataValidation>
    <dataValidation type="whole" operator="greaterThanOrEqual" allowBlank="1" showInputMessage="1" showErrorMessage="1" prompt="要件を満たす職員数を記入してください。" sqref="AG37:AH37 AO37:AP37" xr:uid="{13961FED-0271-4422-BE80-EECD2D8016F2}">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458FF2E1-1477-4577-9FA6-0923C268C3BD}">
          <x14:formula1>
            <xm:f>【参考】数式用3!$A$3:$A$49</xm:f>
          </x14:formula1>
          <xm:sqref>J5:L5</xm:sqref>
        </x14:dataValidation>
        <x14:dataValidation type="list" allowBlank="1" showInputMessage="1" showErrorMessage="1" xr:uid="{A3DE9C4E-F772-4776-99CA-B6ACBB9D1DD0}">
          <x14:formula1>
            <xm:f>【参考】数式用!$I$4:$J$4</xm:f>
          </x14:formula1>
          <xm:sqref>L9</xm:sqref>
        </x14:dataValidation>
        <x14:dataValidation type="list" allowBlank="1" showInputMessage="1" showErrorMessage="1" xr:uid="{4E48A1B6-1EAE-47C1-9AF5-1038888D1A93}">
          <x14:formula1>
            <xm:f>【参考】数式用!$F$4:$H$4</xm:f>
          </x14:formula1>
          <xm:sqref>G9</xm:sqref>
        </x14:dataValidation>
        <x14:dataValidation type="list" allowBlank="1" showInputMessage="1" showErrorMessage="1" xr:uid="{2C7AF818-D107-4A6E-BFEE-260BC43094BA}">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pageSetUpPr fitToPage="1"/>
  </sheetPr>
  <dimension ref="A1:CJ73"/>
  <sheetViews>
    <sheetView showGridLines="0" view="pageBreakPreview"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2326</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0"/>
      <c r="AR2" s="430"/>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26"/>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29" t="s">
        <v>2110</v>
      </c>
      <c r="F15" s="54">
        <v>4</v>
      </c>
      <c r="G15" s="429" t="s">
        <v>2111</v>
      </c>
      <c r="H15" s="1151" t="s">
        <v>2112</v>
      </c>
      <c r="I15" s="1151"/>
      <c r="J15" s="1164"/>
      <c r="K15" s="54">
        <v>7</v>
      </c>
      <c r="L15" s="429" t="s">
        <v>2110</v>
      </c>
      <c r="M15" s="54">
        <v>3</v>
      </c>
      <c r="N15" s="429" t="s">
        <v>2111</v>
      </c>
      <c r="O15" s="429" t="s">
        <v>2113</v>
      </c>
      <c r="P15" s="104">
        <f>(K15*12+M15)-(D15*12+F15)+1</f>
        <v>12</v>
      </c>
      <c r="Q15" s="1151" t="s">
        <v>2114</v>
      </c>
      <c r="R15" s="1151"/>
      <c r="S15" s="105" t="s">
        <v>69</v>
      </c>
      <c r="U15" s="426"/>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2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2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2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2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2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2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2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2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2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2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2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2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2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27"/>
      <c r="AB42" s="427"/>
      <c r="AC42" s="136"/>
      <c r="AD42" s="1013" t="s">
        <v>15</v>
      </c>
      <c r="AE42" s="1013"/>
      <c r="AF42" s="1013"/>
      <c r="AG42" s="1013"/>
      <c r="AH42" s="1013"/>
      <c r="AI42" s="427"/>
      <c r="AJ42" s="42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2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2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sheet="1"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pageSetUpPr fitToPage="1"/>
  </sheetPr>
  <dimension ref="A1:CJ73"/>
  <sheetViews>
    <sheetView showGridLines="0" view="pageBreakPreview" zoomScaleNormal="53" zoomScaleSheetLayoutView="100" workbookViewId="0"/>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2327</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45</xdr:row>
                    <xdr:rowOff>9525</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40BD8-788D-4BBC-8BF8-27043F24C8D7}">
  <sheetPr>
    <pageSetUpPr fitToPage="1"/>
  </sheetPr>
  <dimension ref="A1:CJ73"/>
  <sheetViews>
    <sheetView showGridLines="0" view="pageBreakPreview" zoomScaleNormal="53" zoomScaleSheetLayoutView="100" workbookViewId="0">
      <selection activeCell="G9" sqref="G9:K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2328</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D94C75-FAA5-4DF9-BBBB-706FF0686483}">
      <formula1>サービス名</formula1>
    </dataValidation>
    <dataValidation type="list" allowBlank="1" showInputMessage="1" showErrorMessage="1" sqref="M5:O5" xr:uid="{BCFBCABE-A38A-49EC-B3C2-9589F8C6DA2B}">
      <formula1>INDIRECT(J5)</formula1>
    </dataValidation>
    <dataValidation type="list" allowBlank="1" showInputMessage="1" showErrorMessage="1" sqref="M15:M16" xr:uid="{C5311465-BC15-4AC3-B7CA-D2597DF0B6A1}">
      <formula1>"1,2,3,6,7,8,9,10,11,12"</formula1>
    </dataValidation>
    <dataValidation type="list" allowBlank="1" showInputMessage="1" showErrorMessage="1" sqref="K15:K16 D15:D16" xr:uid="{22282EF8-F9CF-406E-89C7-46683B6AC4B6}">
      <formula1>"6,7"</formula1>
    </dataValidation>
    <dataValidation type="textLength" operator="equal" allowBlank="1" showInputMessage="1" showErrorMessage="1" error="10桁の介護保険事業所番号を入力してください。_x000a_（桁数が異なるとエラーになります）" sqref="B5:F5" xr:uid="{856C0FE3-903E-4B2F-834A-2640F1264614}">
      <formula1>10</formula1>
    </dataValidation>
    <dataValidation type="list" allowBlank="1" showInputMessage="1" showErrorMessage="1" sqref="AD41:AH41" xr:uid="{DB7285BF-9285-4B9B-9EC3-F20142587229}">
      <formula1>INDIRECT(BF1)</formula1>
    </dataValidation>
    <dataValidation type="list" allowBlank="1" showInputMessage="1" showErrorMessage="1" sqref="AL41:AP41" xr:uid="{0466F6BE-5C55-4C4E-9FF0-4121847C2F11}">
      <formula1>INDIRECT(BF1)</formula1>
    </dataValidation>
    <dataValidation type="whole" operator="greaterThanOrEqual" allowBlank="1" showInputMessage="1" showErrorMessage="1" prompt="要件を満たす職員数を記入してください。" sqref="AG37:AH37 AO37:AP37" xr:uid="{C83C0181-BF8C-499A-8FDC-B05277774FB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30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530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0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530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530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530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530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530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530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530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531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531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531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531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531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531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531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531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531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531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532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532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532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532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532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532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532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532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532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532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533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533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533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533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533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533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533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533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533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533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534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534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534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534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534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534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4FB8940-9C4F-4981-B39B-6BB4A7D1CD8C}">
          <x14:formula1>
            <xm:f>【参考】数式用3!$A$3:$A$49</xm:f>
          </x14:formula1>
          <xm:sqref>J5:L5</xm:sqref>
        </x14:dataValidation>
        <x14:dataValidation type="list" allowBlank="1" showInputMessage="1" showErrorMessage="1" xr:uid="{C419D320-8235-4B25-92F3-4FBC5C524992}">
          <x14:formula1>
            <xm:f>【参考】数式用!$I$4:$J$4</xm:f>
          </x14:formula1>
          <xm:sqref>L9</xm:sqref>
        </x14:dataValidation>
        <x14:dataValidation type="list" allowBlank="1" showInputMessage="1" showErrorMessage="1" xr:uid="{51EDEEEF-87E5-4A2C-9D50-DED0DDAC57EC}">
          <x14:formula1>
            <xm:f>【参考】数式用!$F$4:$H$4</xm:f>
          </x14:formula1>
          <xm:sqref>G9</xm:sqref>
        </x14:dataValidation>
        <x14:dataValidation type="list" allowBlank="1" showInputMessage="1" showErrorMessage="1" xr:uid="{B05B7FF7-52F8-4D94-A0C4-C7173D5D0FCB}">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648A0-F7AB-4E0A-BE58-D1933940F685}">
  <sheetPr>
    <pageSetUpPr fitToPage="1"/>
  </sheetPr>
  <dimension ref="A1:CJ73"/>
  <sheetViews>
    <sheetView showGridLines="0" view="pageBreakPreview"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2329</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FA61B9FF-2BA4-450D-8469-4A0FE19E028A}">
      <formula1>0</formula1>
    </dataValidation>
    <dataValidation type="list" allowBlank="1" showInputMessage="1" showErrorMessage="1" sqref="AL41:AP41" xr:uid="{66551305-39A2-4A60-A345-290DF0FADF03}">
      <formula1>INDIRECT(BF1)</formula1>
    </dataValidation>
    <dataValidation type="list" allowBlank="1" showInputMessage="1" showErrorMessage="1" sqref="AD41:AH41" xr:uid="{99B17BB2-D13D-4FC6-872C-88F546521129}">
      <formula1>INDIRECT(BF1)</formula1>
    </dataValidation>
    <dataValidation type="textLength" operator="equal" allowBlank="1" showInputMessage="1" showErrorMessage="1" error="10桁の介護保険事業所番号を入力してください。_x000a_（桁数が異なるとエラーになります）" sqref="B5:F5" xr:uid="{3940CC26-B32D-4E0E-B333-CCB862C0DF1C}">
      <formula1>10</formula1>
    </dataValidation>
    <dataValidation type="list" allowBlank="1" showInputMessage="1" showErrorMessage="1" sqref="K15:K16 D15:D16" xr:uid="{21B83D78-BEB1-4C51-B885-88E61668557B}">
      <formula1>"6,7"</formula1>
    </dataValidation>
    <dataValidation type="list" allowBlank="1" showInputMessage="1" showErrorMessage="1" sqref="M15:M16" xr:uid="{64535218-9D77-495B-8018-CF771251EC25}">
      <formula1>"1,2,3,6,7,8,9,10,11,12"</formula1>
    </dataValidation>
    <dataValidation type="list" allowBlank="1" showInputMessage="1" showErrorMessage="1" sqref="M5:O5" xr:uid="{D9DF06E6-E274-4D49-B092-27108B4F0DFA}">
      <formula1>INDIRECT(J5)</formula1>
    </dataValidation>
    <dataValidation type="list" allowBlank="1" showInputMessage="1" showErrorMessage="1" sqref="Y5:AD5" xr:uid="{EFF078EE-4E89-4BD8-A52A-A05E9C9D5F8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632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32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2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632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632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632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633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633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633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633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633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6335"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6336"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6337"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6338"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6339"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634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6341"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634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6343"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6344"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634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6346"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6347"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634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6349"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635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635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635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635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6354"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6355"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6356"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6357"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6358"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6359"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6360"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6361"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6362"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6363"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6364"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6365"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6366"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6367"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6368"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6369"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EFB3E22-A533-4A9E-B183-C556C8EBED05}">
          <x14:formula1>
            <xm:f>【参考】数式用!$B$4:$E$4</xm:f>
          </x14:formula1>
          <xm:sqref>B9:F9</xm:sqref>
        </x14:dataValidation>
        <x14:dataValidation type="list" allowBlank="1" showInputMessage="1" showErrorMessage="1" xr:uid="{FFB2AE45-7DB7-4F61-9303-4060DE1DF3B0}">
          <x14:formula1>
            <xm:f>【参考】数式用!$F$4:$H$4</xm:f>
          </x14:formula1>
          <xm:sqref>G9</xm:sqref>
        </x14:dataValidation>
        <x14:dataValidation type="list" allowBlank="1" showInputMessage="1" showErrorMessage="1" xr:uid="{018E7E5D-D761-4682-B9F2-0837C8679685}">
          <x14:formula1>
            <xm:f>【参考】数式用!$I$4:$J$4</xm:f>
          </x14:formula1>
          <xm:sqref>L9</xm:sqref>
        </x14:dataValidation>
        <x14:dataValidation type="list" allowBlank="1" showInputMessage="1" showErrorMessage="1" xr:uid="{075723F9-20A2-4C6D-99E7-2130EAA907C7}">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E863C-6756-4A52-B4D6-4FF26760B776}">
  <sheetPr>
    <pageSetUpPr fitToPage="1"/>
  </sheetPr>
  <dimension ref="A1:CJ73"/>
  <sheetViews>
    <sheetView showGridLines="0" view="pageBreakPreview" zoomScaleNormal="53" zoomScaleSheetLayoutView="100" workbookViewId="0">
      <selection activeCell="R54" sqref="R5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2330</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388059B4-5F86-4721-8A72-8CF0D5AB6B6E}">
      <formula1>0</formula1>
    </dataValidation>
    <dataValidation type="list" allowBlank="1" showInputMessage="1" showErrorMessage="1" sqref="AL41:AP41" xr:uid="{824299EC-2E55-4629-8B3D-63CF79FBAFB8}">
      <formula1>INDIRECT(BF1)</formula1>
    </dataValidation>
    <dataValidation type="list" allowBlank="1" showInputMessage="1" showErrorMessage="1" sqref="AD41:AH41" xr:uid="{6CD2065C-884C-4041-B604-0B8D14DF19CA}">
      <formula1>INDIRECT(BF1)</formula1>
    </dataValidation>
    <dataValidation type="textLength" operator="equal" allowBlank="1" showInputMessage="1" showErrorMessage="1" error="10桁の介護保険事業所番号を入力してください。_x000a_（桁数が異なるとエラーになります）" sqref="B5:F5" xr:uid="{2F83F482-C75E-4CFD-8CC1-1D2AC148A921}">
      <formula1>10</formula1>
    </dataValidation>
    <dataValidation type="list" allowBlank="1" showInputMessage="1" showErrorMessage="1" sqref="K15:K16 D15:D16" xr:uid="{DB3FFEB5-3478-4957-9CA5-F22B683BE9A6}">
      <formula1>"6,7"</formula1>
    </dataValidation>
    <dataValidation type="list" allowBlank="1" showInputMessage="1" showErrorMessage="1" sqref="M15:M16" xr:uid="{90CD0680-8B3B-45C2-93E3-49BB1454E6BC}">
      <formula1>"1,2,3,6,7,8,9,10,11,12"</formula1>
    </dataValidation>
    <dataValidation type="list" allowBlank="1" showInputMessage="1" showErrorMessage="1" sqref="M5:O5" xr:uid="{5419C8FD-23CA-4C7C-A744-AA4C05DAC79D}">
      <formula1>INDIRECT(J5)</formula1>
    </dataValidation>
    <dataValidation type="list" allowBlank="1" showInputMessage="1" showErrorMessage="1" sqref="Y5:AD5" xr:uid="{B4CD5E91-091E-4A2C-A03A-5797E5B86B8F}">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734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34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5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735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735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735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735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735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735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735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735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735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736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736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736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736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736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736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736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736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736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736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737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737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737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737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737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737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737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737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737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737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738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738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738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738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738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738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738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738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738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738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739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739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739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739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2AA44E1-72FA-4690-A5C1-0B8DF1354383}">
          <x14:formula1>
            <xm:f>【参考】数式用!$B$4:$E$4</xm:f>
          </x14:formula1>
          <xm:sqref>B9:F9</xm:sqref>
        </x14:dataValidation>
        <x14:dataValidation type="list" allowBlank="1" showInputMessage="1" showErrorMessage="1" xr:uid="{6C4247D2-4900-4382-AD37-6E07FA98D84E}">
          <x14:formula1>
            <xm:f>【参考】数式用!$F$4:$H$4</xm:f>
          </x14:formula1>
          <xm:sqref>G9</xm:sqref>
        </x14:dataValidation>
        <x14:dataValidation type="list" allowBlank="1" showInputMessage="1" showErrorMessage="1" xr:uid="{FE44B979-EE97-4D30-871E-57741E1AD36A}">
          <x14:formula1>
            <xm:f>【参考】数式用!$I$4:$J$4</xm:f>
          </x14:formula1>
          <xm:sqref>L9</xm:sqref>
        </x14:dataValidation>
        <x14:dataValidation type="list" allowBlank="1" showInputMessage="1" showErrorMessage="1" xr:uid="{B7D15D2D-898D-451A-920B-52E00AA8662B}">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廣西顕</dc:creator>
  <cp:lastModifiedBy>Windows ユーザー</cp:lastModifiedBy>
  <cp:lastPrinted>2024-04-04T08:38:33Z</cp:lastPrinted>
  <dcterms:created xsi:type="dcterms:W3CDTF">2015-06-05T18:19:34Z</dcterms:created>
  <dcterms:modified xsi:type="dcterms:W3CDTF">2024-04-04T08:38:43Z</dcterms:modified>
</cp:coreProperties>
</file>