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g-fs01\01_080_050_000\1　保育係\300　事業関係\35   幼児教育・保育無償化【元は無償化ＰＴフォルダ】\４０　処理ツール\０１　施設等利用費（法定代理受領）\日割り計算シート\R3\"/>
    </mc:Choice>
  </mc:AlternateContent>
  <bookViews>
    <workbookView xWindow="-105" yWindow="-105" windowWidth="19410" windowHeight="10410"/>
  </bookViews>
  <sheets>
    <sheet name="入力用" sheetId="4" r:id="rId1"/>
    <sheet name="記入例" sheetId="6" r:id="rId2"/>
    <sheet name="2019祝日一覧" sheetId="2" state="hidden" r:id="rId3"/>
    <sheet name="2020祝日一覧" sheetId="3" state="hidden" r:id="rId4"/>
  </sheets>
  <definedNames>
    <definedName name="_xlnm.Print_Area" localSheetId="1">記入例!$A$1:$AJ$77</definedName>
    <definedName name="_xlnm.Print_Area" localSheetId="0">入力用!$A$1:$AJ$77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6" l="1"/>
  <c r="E80" i="6"/>
  <c r="E79" i="6"/>
  <c r="AL47" i="6"/>
  <c r="AK47" i="6"/>
  <c r="AL45" i="6"/>
  <c r="AO45" i="6" s="1"/>
  <c r="AK45" i="6" s="1"/>
  <c r="AP43" i="6" s="1"/>
  <c r="AL43" i="6"/>
  <c r="AK43" i="6"/>
  <c r="AL13" i="6"/>
  <c r="AF13" i="6"/>
  <c r="AC13" i="6"/>
  <c r="AI13" i="6" s="1"/>
  <c r="AK11" i="6"/>
  <c r="Q80" i="6" s="1"/>
  <c r="AS43" i="6" l="1"/>
  <c r="H52" i="6" s="1"/>
  <c r="E83" i="6" s="1"/>
  <c r="Q81" i="6"/>
  <c r="F31" i="6"/>
  <c r="E82" i="6" s="1"/>
  <c r="AJ13" i="6"/>
  <c r="AC15" i="6" s="1"/>
  <c r="AD15" i="6" s="1"/>
  <c r="AE15" i="6" s="1"/>
  <c r="AF15" i="6" s="1"/>
  <c r="AG15" i="6" s="1"/>
  <c r="AH15" i="6" s="1"/>
  <c r="AI15" i="6" s="1"/>
  <c r="AC16" i="6" s="1"/>
  <c r="AD16" i="6" s="1"/>
  <c r="AE16" i="6" s="1"/>
  <c r="AF16" i="6" s="1"/>
  <c r="AG16" i="6" s="1"/>
  <c r="AH16" i="6" s="1"/>
  <c r="AI16" i="6" s="1"/>
  <c r="AC17" i="6" s="1"/>
  <c r="AD17" i="6" s="1"/>
  <c r="AE17" i="6" s="1"/>
  <c r="AF17" i="6" s="1"/>
  <c r="AG17" i="6" s="1"/>
  <c r="AH17" i="6" s="1"/>
  <c r="AI17" i="6" s="1"/>
  <c r="AC18" i="6" s="1"/>
  <c r="AD18" i="6" s="1"/>
  <c r="AE18" i="6" s="1"/>
  <c r="AF18" i="6" s="1"/>
  <c r="AG18" i="6" s="1"/>
  <c r="AH18" i="6" s="1"/>
  <c r="AI18" i="6" s="1"/>
  <c r="AC19" i="6" s="1"/>
  <c r="AD19" i="6" s="1"/>
  <c r="AE19" i="6" s="1"/>
  <c r="AF19" i="6" s="1"/>
  <c r="AG19" i="6" s="1"/>
  <c r="AH19" i="6" s="1"/>
  <c r="AI19" i="6" s="1"/>
  <c r="AC20" i="6" s="1"/>
  <c r="AD20" i="6" s="1"/>
  <c r="AE20" i="6" s="1"/>
  <c r="AF20" i="6" s="1"/>
  <c r="AG20" i="6" s="1"/>
  <c r="AH20" i="6" s="1"/>
  <c r="AI20" i="6" s="1"/>
  <c r="AL13" i="4"/>
  <c r="Z79" i="6" l="1"/>
  <c r="Q79" i="6"/>
  <c r="Q82" i="6" s="1"/>
  <c r="X81" i="6" s="1"/>
  <c r="G64" i="6" s="1"/>
  <c r="E79" i="4"/>
  <c r="E80" i="4"/>
  <c r="AK11" i="4"/>
  <c r="Q80" i="4" s="1"/>
  <c r="E81" i="4" l="1"/>
  <c r="Q81" i="4" s="1"/>
  <c r="AF13" i="4"/>
  <c r="AL47" i="4" l="1"/>
  <c r="AK47" i="4"/>
  <c r="AL45" i="4"/>
  <c r="AO45" i="4" s="1"/>
  <c r="AK45" i="4" s="1"/>
  <c r="AL43" i="4"/>
  <c r="AK43" i="4"/>
  <c r="AC13" i="4"/>
  <c r="AI13" i="4" s="1"/>
  <c r="F31" i="4" s="1"/>
  <c r="AS43" i="4" l="1"/>
  <c r="AP43" i="4"/>
  <c r="AJ13" i="4"/>
  <c r="H52" i="4" l="1"/>
  <c r="E83" i="4" s="1"/>
  <c r="E82" i="4"/>
  <c r="AC15" i="4"/>
  <c r="AD15" i="4" s="1"/>
  <c r="AE15" i="4" s="1"/>
  <c r="AF15" i="4" s="1"/>
  <c r="AG15" i="4" s="1"/>
  <c r="AH15" i="4" s="1"/>
  <c r="AI15" i="4" s="1"/>
  <c r="AC16" i="4" s="1"/>
  <c r="AD16" i="4" s="1"/>
  <c r="AE16" i="4" s="1"/>
  <c r="AF16" i="4" s="1"/>
  <c r="AG16" i="4" s="1"/>
  <c r="AH16" i="4" s="1"/>
  <c r="AI16" i="4" s="1"/>
  <c r="AC17" i="4" s="1"/>
  <c r="AD17" i="4" s="1"/>
  <c r="AE17" i="4" s="1"/>
  <c r="AF17" i="4" s="1"/>
  <c r="AG17" i="4" s="1"/>
  <c r="AH17" i="4" s="1"/>
  <c r="AI17" i="4" s="1"/>
  <c r="AC18" i="4" s="1"/>
  <c r="AD18" i="4" s="1"/>
  <c r="AE18" i="4" s="1"/>
  <c r="AF18" i="4" s="1"/>
  <c r="AG18" i="4" s="1"/>
  <c r="AH18" i="4" s="1"/>
  <c r="AI18" i="4" s="1"/>
  <c r="AC19" i="4" s="1"/>
  <c r="AD19" i="4" s="1"/>
  <c r="AE19" i="4" s="1"/>
  <c r="AF19" i="4" s="1"/>
  <c r="AG19" i="4" s="1"/>
  <c r="AH19" i="4" s="1"/>
  <c r="AI19" i="4" s="1"/>
  <c r="AC20" i="4" s="1"/>
  <c r="AD20" i="4" l="1"/>
  <c r="AE20" i="4" s="1"/>
  <c r="AF20" i="4" s="1"/>
  <c r="AG20" i="4" s="1"/>
  <c r="AH20" i="4" s="1"/>
  <c r="AI20" i="4" s="1"/>
  <c r="Z79" i="4"/>
  <c r="Q79" i="4"/>
  <c r="Q82" i="4" s="1"/>
  <c r="X81" i="4" l="1"/>
  <c r="G64" i="4" s="1"/>
</calcChain>
</file>

<file path=xl/sharedStrings.xml><?xml version="1.0" encoding="utf-8"?>
<sst xmlns="http://schemas.openxmlformats.org/spreadsheetml/2006/main" count="262" uniqueCount="90">
  <si>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</si>
  <si>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</si>
  <si>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</si>
  <si>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</si>
  <si>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</si>
  <si>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</si>
  <si>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</si>
  <si>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</si>
  <si>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</si>
  <si>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日割り対象月</t>
    <rPh sb="0" eb="2">
      <t>ヒワ</t>
    </rPh>
    <rPh sb="3" eb="5">
      <t>タイショウ</t>
    </rPh>
    <rPh sb="5" eb="6">
      <t>ツキ</t>
    </rPh>
    <phoneticPr fontId="1"/>
  </si>
  <si>
    <t>平日開所日数
(自動計算)</t>
    <rPh sb="0" eb="2">
      <t>ヘイジツ</t>
    </rPh>
    <rPh sb="2" eb="4">
      <t>カイショ</t>
    </rPh>
    <rPh sb="4" eb="6">
      <t>ニッスウ</t>
    </rPh>
    <rPh sb="8" eb="10">
      <t>ジドウ</t>
    </rPh>
    <rPh sb="10" eb="12">
      <t>ケイサン</t>
    </rPh>
    <phoneticPr fontId="1"/>
  </si>
  <si>
    <t>自動計算の平日開所日数
ではない場合のみ入力してください</t>
    <rPh sb="0" eb="2">
      <t>ジドウ</t>
    </rPh>
    <rPh sb="2" eb="4">
      <t>ケイサン</t>
    </rPh>
    <rPh sb="5" eb="7">
      <t>ヘイジツ</t>
    </rPh>
    <rPh sb="7" eb="9">
      <t>カイショ</t>
    </rPh>
    <rPh sb="9" eb="11">
      <t>ニッスウ</t>
    </rPh>
    <rPh sb="16" eb="18">
      <t>バアイ</t>
    </rPh>
    <rPh sb="20" eb="22">
      <t>ニュウリョク</t>
    </rPh>
    <phoneticPr fontId="1"/>
  </si>
  <si>
    <t>開所日数
(実際の開所日数)</t>
    <rPh sb="0" eb="2">
      <t>カイショ</t>
    </rPh>
    <rPh sb="2" eb="4">
      <t>ニッスウ</t>
    </rPh>
    <rPh sb="6" eb="8">
      <t>ジッサイ</t>
    </rPh>
    <rPh sb="9" eb="11">
      <t>カイショ</t>
    </rPh>
    <rPh sb="11" eb="13">
      <t>ニッスウ</t>
    </rPh>
    <phoneticPr fontId="1"/>
  </si>
  <si>
    <t>提供日数</t>
    <rPh sb="0" eb="2">
      <t>テイキョウ</t>
    </rPh>
    <rPh sb="2" eb="4">
      <t>ニッスウ</t>
    </rPh>
    <phoneticPr fontId="1"/>
  </si>
  <si>
    <t>きゅぽらん幼稚園</t>
    <rPh sb="5" eb="8">
      <t>ヨウチエン</t>
    </rPh>
    <phoneticPr fontId="1"/>
  </si>
  <si>
    <t>幼稚園名</t>
    <rPh sb="0" eb="3">
      <t>ヨウチエン</t>
    </rPh>
    <rPh sb="3" eb="4">
      <t>メイ</t>
    </rPh>
    <phoneticPr fontId="1"/>
  </si>
  <si>
    <t>満３歳児</t>
    <rPh sb="0" eb="1">
      <t>マン</t>
    </rPh>
    <rPh sb="2" eb="4">
      <t>サイジ</t>
    </rPh>
    <phoneticPr fontId="22"/>
  </si>
  <si>
    <t>円</t>
    <rPh sb="0" eb="1">
      <t>エン</t>
    </rPh>
    <phoneticPr fontId="22"/>
  </si>
  <si>
    <t>３歳児</t>
    <rPh sb="1" eb="3">
      <t>サイジ</t>
    </rPh>
    <phoneticPr fontId="22"/>
  </si>
  <si>
    <t>４歳児</t>
    <rPh sb="1" eb="3">
      <t>サイジ</t>
    </rPh>
    <phoneticPr fontId="22"/>
  </si>
  <si>
    <t>５歳児</t>
    <rPh sb="1" eb="2">
      <t>サイ</t>
    </rPh>
    <rPh sb="2" eb="3">
      <t>ジ</t>
    </rPh>
    <phoneticPr fontId="22"/>
  </si>
  <si>
    <t>保育料</t>
    <rPh sb="0" eb="2">
      <t>ホイク</t>
    </rPh>
    <rPh sb="2" eb="3">
      <t>リョウ</t>
    </rPh>
    <phoneticPr fontId="1"/>
  </si>
  <si>
    <t>入園料</t>
    <rPh sb="0" eb="2">
      <t>ニュウエン</t>
    </rPh>
    <rPh sb="2" eb="3">
      <t>リョウ</t>
    </rPh>
    <phoneticPr fontId="1"/>
  </si>
  <si>
    <t>開所日数</t>
    <rPh sb="0" eb="2">
      <t>カイショ</t>
    </rPh>
    <rPh sb="2" eb="4">
      <t>ニッスウ</t>
    </rPh>
    <phoneticPr fontId="1"/>
  </si>
  <si>
    <t>クラス年齢</t>
    <rPh sb="3" eb="5">
      <t>ネンレイ</t>
    </rPh>
    <phoneticPr fontId="1"/>
  </si>
  <si>
    <t>2019年度　祝日一覧</t>
    <rPh sb="4" eb="6">
      <t>ネンド</t>
    </rPh>
    <rPh sb="7" eb="9">
      <t>シュクジツ</t>
    </rPh>
    <rPh sb="9" eb="11">
      <t>イチラン</t>
    </rPh>
    <phoneticPr fontId="1"/>
  </si>
  <si>
    <t>日付</t>
    <rPh sb="0" eb="2">
      <t>ヒヅケ</t>
    </rPh>
    <phoneticPr fontId="1"/>
  </si>
  <si>
    <t>名称</t>
    <rPh sb="0" eb="2">
      <t>メイショウ</t>
    </rPh>
    <phoneticPr fontId="1"/>
  </si>
  <si>
    <t>昭和の日</t>
  </si>
  <si>
    <t>振替休日</t>
  </si>
  <si>
    <t>天皇の即位の日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</si>
  <si>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</si>
  <si>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</si>
  <si>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</si>
  <si>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</si>
  <si>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</si>
  <si>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</si>
  <si>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</si>
  <si>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体育の日</t>
  </si>
  <si>
    <t>即位礼正殿の儀の行われる日</t>
  </si>
  <si>
    <t>文化の日</t>
  </si>
  <si>
    <t>勤労感謝の日</t>
  </si>
  <si>
    <t>元日</t>
  </si>
  <si>
    <t>成人の日</t>
  </si>
  <si>
    <t>建国記念の日</t>
  </si>
  <si>
    <t>天皇誕生日</t>
    <rPh sb="0" eb="2">
      <t>テンノウ</t>
    </rPh>
    <rPh sb="2" eb="5">
      <t>タンジョウビ</t>
    </rPh>
    <phoneticPr fontId="25"/>
  </si>
  <si>
    <t>春分の日</t>
  </si>
  <si>
    <t>2020年度　祝日一覧</t>
    <rPh sb="4" eb="6">
      <t>ネンド</t>
    </rPh>
    <rPh sb="7" eb="9">
      <t>シュクジツ</t>
    </rPh>
    <rPh sb="9" eb="11">
      <t>イチラン</t>
    </rPh>
    <phoneticPr fontId="1"/>
  </si>
  <si>
    <t>月末年月日</t>
    <rPh sb="0" eb="2">
      <t>ゲツマツ</t>
    </rPh>
    <rPh sb="2" eb="5">
      <t>ネンガッピ</t>
    </rPh>
    <phoneticPr fontId="1"/>
  </si>
  <si>
    <t>対象月</t>
    <rPh sb="0" eb="2">
      <t>タイショウ</t>
    </rPh>
    <rPh sb="2" eb="3">
      <t>ツキ</t>
    </rPh>
    <phoneticPr fontId="26"/>
  </si>
  <si>
    <t>文字列</t>
    <rPh sb="0" eb="3">
      <t>モジレツ</t>
    </rPh>
    <phoneticPr fontId="26"/>
  </si>
  <si>
    <t>　※運動会等の行事により土、日、祝日に開所をした場合で、代休が無い場合等。</t>
    <rPh sb="2" eb="5">
      <t>ウンドウカイ</t>
    </rPh>
    <rPh sb="5" eb="6">
      <t>トウ</t>
    </rPh>
    <rPh sb="7" eb="9">
      <t>ギョウジ</t>
    </rPh>
    <rPh sb="12" eb="13">
      <t>ド</t>
    </rPh>
    <rPh sb="14" eb="15">
      <t>ニチ</t>
    </rPh>
    <rPh sb="16" eb="18">
      <t>シュクジツ</t>
    </rPh>
    <rPh sb="19" eb="21">
      <t>カイショ</t>
    </rPh>
    <rPh sb="24" eb="26">
      <t>バアイ</t>
    </rPh>
    <rPh sb="28" eb="30">
      <t>ダイキュウ</t>
    </rPh>
    <rPh sb="31" eb="32">
      <t>ナ</t>
    </rPh>
    <rPh sb="33" eb="36">
      <t>バアイトウ</t>
    </rPh>
    <phoneticPr fontId="1"/>
  </si>
  <si>
    <t>※(１０円未満切捨て)</t>
    <rPh sb="4" eb="5">
      <t>エン</t>
    </rPh>
    <rPh sb="5" eb="7">
      <t>ミマン</t>
    </rPh>
    <rPh sb="7" eb="9">
      <t>キリス</t>
    </rPh>
    <phoneticPr fontId="1"/>
  </si>
  <si>
    <t>５．対象児童の異動事由発生日を入力してください。</t>
    <rPh sb="2" eb="4">
      <t>タイショウ</t>
    </rPh>
    <rPh sb="4" eb="6">
      <t>ジドウ</t>
    </rPh>
    <rPh sb="7" eb="9">
      <t>イドウ</t>
    </rPh>
    <rPh sb="9" eb="11">
      <t>ジユウ</t>
    </rPh>
    <rPh sb="11" eb="14">
      <t>ハッセイビ</t>
    </rPh>
    <rPh sb="15" eb="17">
      <t>ニュウリョク</t>
    </rPh>
    <phoneticPr fontId="1"/>
  </si>
  <si>
    <t>　※運動会等の行事により土、日、祝日に開所をした場合等。</t>
    <rPh sb="2" eb="5">
      <t>ウンドウカイ</t>
    </rPh>
    <rPh sb="5" eb="6">
      <t>トウ</t>
    </rPh>
    <rPh sb="7" eb="9">
      <t>ギョウジ</t>
    </rPh>
    <rPh sb="12" eb="13">
      <t>ド</t>
    </rPh>
    <rPh sb="14" eb="15">
      <t>ニチ</t>
    </rPh>
    <rPh sb="16" eb="18">
      <t>シュクジツ</t>
    </rPh>
    <rPh sb="19" eb="21">
      <t>カイショ</t>
    </rPh>
    <rPh sb="24" eb="26">
      <t>バアイ</t>
    </rPh>
    <rPh sb="26" eb="27">
      <t>ナド</t>
    </rPh>
    <phoneticPr fontId="1"/>
  </si>
  <si>
    <t>平日開所(提供)
日数
(自動計算)</t>
    <rPh sb="0" eb="2">
      <t>ヘイジツ</t>
    </rPh>
    <rPh sb="2" eb="4">
      <t>カイショ</t>
    </rPh>
    <rPh sb="5" eb="7">
      <t>テイキョウ</t>
    </rPh>
    <rPh sb="9" eb="11">
      <t>ニッスウ</t>
    </rPh>
    <rPh sb="13" eb="15">
      <t>ジドウ</t>
    </rPh>
    <rPh sb="15" eb="17">
      <t>ケイサン</t>
    </rPh>
    <phoneticPr fontId="1"/>
  </si>
  <si>
    <t>自動計算の平日開所(提供)日数
ではない場合のみ入力してください</t>
    <rPh sb="0" eb="2">
      <t>ジドウ</t>
    </rPh>
    <rPh sb="2" eb="4">
      <t>ケイサン</t>
    </rPh>
    <rPh sb="5" eb="7">
      <t>ヘイジツ</t>
    </rPh>
    <rPh sb="7" eb="9">
      <t>カイショ</t>
    </rPh>
    <rPh sb="13" eb="15">
      <t>ニッスウ</t>
    </rPh>
    <rPh sb="20" eb="22">
      <t>バアイ</t>
    </rPh>
    <rPh sb="24" eb="26">
      <t>ニュウリョク</t>
    </rPh>
    <phoneticPr fontId="1"/>
  </si>
  <si>
    <t>開所(提供)日数
(実際の開所(提供)日数)</t>
    <rPh sb="0" eb="2">
      <t>カイショ</t>
    </rPh>
    <rPh sb="6" eb="8">
      <t>ニッスウ</t>
    </rPh>
    <rPh sb="10" eb="12">
      <t>ジッサイ</t>
    </rPh>
    <rPh sb="13" eb="15">
      <t>カイショ</t>
    </rPh>
    <rPh sb="19" eb="21">
      <t>ニッスウ</t>
    </rPh>
    <phoneticPr fontId="1"/>
  </si>
  <si>
    <t>異動事由を
選択してください</t>
    <rPh sb="0" eb="2">
      <t>イドウ</t>
    </rPh>
    <rPh sb="2" eb="4">
      <t>ジユウ</t>
    </rPh>
    <rPh sb="6" eb="8">
      <t>センタク</t>
    </rPh>
    <phoneticPr fontId="1"/>
  </si>
  <si>
    <t>転出(継続利用)</t>
  </si>
  <si>
    <t>①入園・転入・復学</t>
    <rPh sb="1" eb="3">
      <t>ニュウエン</t>
    </rPh>
    <rPh sb="4" eb="6">
      <t>テンニュウ</t>
    </rPh>
    <rPh sb="7" eb="9">
      <t>フクガク</t>
    </rPh>
    <phoneticPr fontId="1"/>
  </si>
  <si>
    <t>②転出・休学</t>
    <rPh sb="1" eb="3">
      <t>テンシュツ</t>
    </rPh>
    <rPh sb="4" eb="6">
      <t>キュウガク</t>
    </rPh>
    <phoneticPr fontId="1"/>
  </si>
  <si>
    <t>③退園</t>
    <rPh sb="1" eb="3">
      <t>タイエン</t>
    </rPh>
    <phoneticPr fontId="1"/>
  </si>
  <si>
    <t>黄色部分を入力してください。</t>
    <rPh sb="0" eb="2">
      <t>キイロ</t>
    </rPh>
    <rPh sb="2" eb="4">
      <t>ブブン</t>
    </rPh>
    <rPh sb="5" eb="7">
      <t>ニュウリョク</t>
    </rPh>
    <phoneticPr fontId="1"/>
  </si>
  <si>
    <t>３．日割り対象月を黄色部分に入力してください。</t>
    <rPh sb="2" eb="4">
      <t>ヒワ</t>
    </rPh>
    <rPh sb="5" eb="7">
      <t>タイショウ</t>
    </rPh>
    <rPh sb="7" eb="8">
      <t>ツキ</t>
    </rPh>
    <rPh sb="9" eb="11">
      <t>キイロ</t>
    </rPh>
    <rPh sb="11" eb="13">
      <t>ブブン</t>
    </rPh>
    <rPh sb="14" eb="16">
      <t>ニュウリョク</t>
    </rPh>
    <phoneticPr fontId="1"/>
  </si>
  <si>
    <t>２．日割り対象児童のクラス年齢を選択してください。</t>
    <rPh sb="2" eb="4">
      <t>ヒワ</t>
    </rPh>
    <rPh sb="5" eb="7">
      <t>タイショウ</t>
    </rPh>
    <rPh sb="7" eb="9">
      <t>ジドウ</t>
    </rPh>
    <rPh sb="13" eb="15">
      <t>ネンレイ</t>
    </rPh>
    <rPh sb="16" eb="18">
      <t>センタク</t>
    </rPh>
    <phoneticPr fontId="1"/>
  </si>
  <si>
    <t>４．当月の平日開所日数が自動で表示されます。　
　表示されている開所日数と実際の開所日数が異なる場合（※）は
　黄色部分に実際の開所日数を入力してください。</t>
    <rPh sb="2" eb="4">
      <t>トウゲツ</t>
    </rPh>
    <rPh sb="5" eb="7">
      <t>ヘイジツ</t>
    </rPh>
    <rPh sb="7" eb="9">
      <t>カイショ</t>
    </rPh>
    <rPh sb="9" eb="11">
      <t>ニッスウ</t>
    </rPh>
    <rPh sb="12" eb="14">
      <t>ジドウ</t>
    </rPh>
    <rPh sb="15" eb="17">
      <t>ヒョウジ</t>
    </rPh>
    <rPh sb="56" eb="58">
      <t>キイロ</t>
    </rPh>
    <phoneticPr fontId="1"/>
  </si>
  <si>
    <t>６．異動発生日以降(以前)の当月の平日開所(提供)日数が自動で
　表示されます。　
　表示されている開所(提供)日数と実際の開所(提供)日数が異なる
　場合は黄色部分に実際の開所(提供)日数を入力してください。</t>
    <rPh sb="2" eb="4">
      <t>イドウ</t>
    </rPh>
    <rPh sb="4" eb="6">
      <t>ハッセイ</t>
    </rPh>
    <rPh sb="6" eb="7">
      <t>ビ</t>
    </rPh>
    <rPh sb="7" eb="9">
      <t>イコウ</t>
    </rPh>
    <rPh sb="10" eb="12">
      <t>イゼン</t>
    </rPh>
    <rPh sb="14" eb="16">
      <t>トウゲツ</t>
    </rPh>
    <rPh sb="17" eb="19">
      <t>ヘイジツ</t>
    </rPh>
    <rPh sb="19" eb="21">
      <t>カイショ</t>
    </rPh>
    <rPh sb="25" eb="27">
      <t>ニッスウ</t>
    </rPh>
    <rPh sb="28" eb="30">
      <t>ジドウ</t>
    </rPh>
    <rPh sb="33" eb="34">
      <t>ヒョウ</t>
    </rPh>
    <rPh sb="34" eb="35">
      <t>シメ</t>
    </rPh>
    <rPh sb="76" eb="78">
      <t>バアイ</t>
    </rPh>
    <rPh sb="79" eb="81">
      <t>キイロ</t>
    </rPh>
    <phoneticPr fontId="1"/>
  </si>
  <si>
    <t>保育料日割り額</t>
    <phoneticPr fontId="1"/>
  </si>
  <si>
    <t>今年度在籍予定数</t>
    <rPh sb="0" eb="3">
      <t>コンネンド</t>
    </rPh>
    <rPh sb="3" eb="5">
      <t>ザイセキ</t>
    </rPh>
    <rPh sb="5" eb="7">
      <t>ヨテイ</t>
    </rPh>
    <rPh sb="7" eb="8">
      <t>スウ</t>
    </rPh>
    <phoneticPr fontId="1"/>
  </si>
  <si>
    <t>計</t>
    <rPh sb="0" eb="1">
      <t>ケイ</t>
    </rPh>
    <phoneticPr fontId="1"/>
  </si>
  <si>
    <t>支給限度額</t>
    <rPh sb="0" eb="2">
      <t>シキュウ</t>
    </rPh>
    <rPh sb="2" eb="4">
      <t>ゲンド</t>
    </rPh>
    <rPh sb="4" eb="5">
      <t>ガク</t>
    </rPh>
    <phoneticPr fontId="1"/>
  </si>
  <si>
    <t>翌年度末</t>
    <rPh sb="0" eb="3">
      <t>ヨクネンド</t>
    </rPh>
    <rPh sb="3" eb="4">
      <t>マツ</t>
    </rPh>
    <phoneticPr fontId="1"/>
  </si>
  <si>
    <t>１．入園年月日、保育料、入園料を入力してください。</t>
    <rPh sb="2" eb="4">
      <t>ニュウエン</t>
    </rPh>
    <rPh sb="4" eb="7">
      <t>ネンガッピ</t>
    </rPh>
    <rPh sb="8" eb="10">
      <t>ホイク</t>
    </rPh>
    <rPh sb="10" eb="11">
      <t>リョウ</t>
    </rPh>
    <rPh sb="12" eb="14">
      <t>ニュウエン</t>
    </rPh>
    <rPh sb="14" eb="15">
      <t>リョウ</t>
    </rPh>
    <rPh sb="16" eb="18">
      <t>ニュウリョク</t>
    </rPh>
    <phoneticPr fontId="1"/>
  </si>
  <si>
    <t>入園年月日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</si>
  <si>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</si>
  <si>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</si>
  <si>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</si>
  <si>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r>
      <t>対象児童に今年度</t>
    </r>
    <r>
      <rPr>
        <b/>
        <u/>
        <sz val="13"/>
        <color rgb="FFFF0000"/>
        <rFont val="ＭＳ Ｐゴシック"/>
        <family val="3"/>
        <charset val="128"/>
        <scheme val="minor"/>
      </rPr>
      <t>入園料が発生している場合のみ</t>
    </r>
    <r>
      <rPr>
        <b/>
        <sz val="13"/>
        <color theme="1"/>
        <rFont val="ＭＳ Ｐゴシック"/>
        <family val="3"/>
        <charset val="128"/>
        <scheme val="minor"/>
      </rPr>
      <t>入力してください。</t>
    </r>
    <rPh sb="0" eb="2">
      <t>タイショウ</t>
    </rPh>
    <rPh sb="2" eb="4">
      <t>ジドウ</t>
    </rPh>
    <rPh sb="5" eb="8">
      <t>コンネンド</t>
    </rPh>
    <rPh sb="8" eb="11">
      <t>ニュウエンリョウ</t>
    </rPh>
    <rPh sb="12" eb="14">
      <t>ハッセイ</t>
    </rPh>
    <rPh sb="18" eb="20">
      <t>バアイ</t>
    </rPh>
    <rPh sb="22" eb="24">
      <t>ニュウリョク</t>
    </rPh>
    <phoneticPr fontId="1"/>
  </si>
  <si>
    <r>
      <t>入園料</t>
    </r>
    <r>
      <rPr>
        <b/>
        <sz val="11"/>
        <color theme="1"/>
        <rFont val="ＭＳ Ｐゴシック"/>
        <family val="3"/>
        <charset val="128"/>
        <scheme val="minor"/>
      </rPr>
      <t>月額</t>
    </r>
    <r>
      <rPr>
        <sz val="11"/>
        <color theme="1"/>
        <rFont val="ＭＳ Ｐゴシック"/>
        <family val="2"/>
        <charset val="128"/>
        <scheme val="minor"/>
      </rPr>
      <t>換算額</t>
    </r>
    <rPh sb="0" eb="2">
      <t>ニュウエン</t>
    </rPh>
    <rPh sb="2" eb="3">
      <t>リョウ</t>
    </rPh>
    <rPh sb="3" eb="5">
      <t>ゲツガク</t>
    </rPh>
    <rPh sb="5" eb="7">
      <t>カンサン</t>
    </rPh>
    <rPh sb="7" eb="8">
      <t>ガク</t>
    </rPh>
    <phoneticPr fontId="1"/>
  </si>
  <si>
    <t>７．保育料等日割り額（参考）</t>
    <rPh sb="2" eb="4">
      <t>ホイク</t>
    </rPh>
    <rPh sb="4" eb="5">
      <t>リョウ</t>
    </rPh>
    <rPh sb="5" eb="6">
      <t>トウ</t>
    </rPh>
    <rPh sb="6" eb="8">
      <t>ヒワ</t>
    </rPh>
    <rPh sb="9" eb="10">
      <t>ガク</t>
    </rPh>
    <rPh sb="11" eb="13">
      <t>サンコウ</t>
    </rPh>
    <phoneticPr fontId="1"/>
  </si>
  <si>
    <t>【川口市分】
保育料等
日割り額</t>
    <rPh sb="1" eb="3">
      <t>カワグチ</t>
    </rPh>
    <rPh sb="3" eb="4">
      <t>シ</t>
    </rPh>
    <rPh sb="4" eb="5">
      <t>ブン</t>
    </rPh>
    <rPh sb="7" eb="9">
      <t>ホイク</t>
    </rPh>
    <rPh sb="9" eb="10">
      <t>リョウ</t>
    </rPh>
    <rPh sb="10" eb="11">
      <t>トウ</t>
    </rPh>
    <rPh sb="12" eb="14">
      <t>ヒワ</t>
    </rPh>
    <rPh sb="15" eb="16">
      <t>ガク</t>
    </rPh>
    <phoneticPr fontId="1"/>
  </si>
  <si>
    <t>スポーツの日</t>
    <rPh sb="5" eb="6">
      <t>ヒ</t>
    </rPh>
    <phoneticPr fontId="1"/>
  </si>
  <si>
    <t>山の日</t>
    <rPh sb="0" eb="1">
      <t>ヤマ</t>
    </rPh>
    <rPh sb="2" eb="3">
      <t>ヒ</t>
    </rPh>
    <phoneticPr fontId="1"/>
  </si>
  <si>
    <t>天皇誕生日</t>
    <rPh sb="0" eb="2">
      <t>テンノウ</t>
    </rPh>
    <rPh sb="2" eb="5">
      <t>タンジョウビ</t>
    </rPh>
    <phoneticPr fontId="5"/>
  </si>
  <si>
    <t>2021年度　祝日一覧</t>
    <rPh sb="4" eb="6">
      <t>ネンド</t>
    </rPh>
    <rPh sb="7" eb="9">
      <t>シュクジツ</t>
    </rPh>
    <rPh sb="9" eb="11">
      <t>イチラン</t>
    </rPh>
    <phoneticPr fontId="1"/>
  </si>
  <si>
    <t>スポーツの日</t>
    <phoneticPr fontId="1"/>
  </si>
  <si>
    <t>振替休日</t>
    <rPh sb="0" eb="2">
      <t>フリカエ</t>
    </rPh>
    <rPh sb="2" eb="4">
      <t>キュウジツ</t>
    </rPh>
    <phoneticPr fontId="1"/>
  </si>
  <si>
    <t>施設等利用費　日割り計算額確認シート（2021/4～2022/3）</t>
    <rPh sb="0" eb="2">
      <t>シセツ</t>
    </rPh>
    <rPh sb="2" eb="3">
      <t>トウ</t>
    </rPh>
    <rPh sb="3" eb="5">
      <t>リヨウ</t>
    </rPh>
    <rPh sb="5" eb="6">
      <t>ヒ</t>
    </rPh>
    <rPh sb="7" eb="9">
      <t>ヒワ</t>
    </rPh>
    <rPh sb="10" eb="12">
      <t>ケイサン</t>
    </rPh>
    <rPh sb="12" eb="13">
      <t>ガク</t>
    </rPh>
    <rPh sb="13" eb="15">
      <t>カクニン</t>
    </rPh>
    <phoneticPr fontId="1"/>
  </si>
  <si>
    <t>４歳児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</si>
</sst>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d"/>
    <numFmt numFmtId="177" formatCode="h&quot;時&quot;mm&quot;分&quot;;@"/>
    <numFmt numFmtId="178" formatCode="&quot;¥&quot;###,###"/>
    <numFmt numFmtId="179" formatCode="yyyy/m/d;@"/>
  </numFmts>
  <fonts count="4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HGP創英角ﾎﾟｯﾌﾟ体"/>
      <family val="3"/>
      <charset val="128"/>
    </font>
    <font>
      <b/>
      <sz val="16"/>
      <color rgb="FFFF0000"/>
      <name val="HGP創英角ﾎﾟｯﾌﾟ体"/>
      <family val="3"/>
      <charset val="128"/>
    </font>
    <font>
      <b/>
      <sz val="16"/>
      <color rgb="FF00B0F0"/>
      <name val="HGP創英角ﾎﾟｯﾌﾟ体"/>
      <family val="3"/>
      <charset val="128"/>
    </font>
    <font>
      <b/>
      <sz val="11"/>
      <color rgb="FFFF0000"/>
      <name val="ＭＳ Ｐゴシック"/>
      <family val="2"/>
      <charset val="128"/>
      <scheme val="minor"/>
    </font>
    <font>
      <b/>
      <sz val="11"/>
      <color rgb="FF00B0F0"/>
      <name val="ＭＳ Ｐゴシック"/>
      <family val="2"/>
      <charset val="128"/>
      <scheme val="minor"/>
    </font>
    <font>
      <b/>
      <sz val="1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3"/>
      <color rgb="FFFF0000"/>
      <name val="ＭＳ Ｐゴシック"/>
      <family val="3"/>
      <charset val="128"/>
      <scheme val="minor"/>
    </font>
    <font>
      <b/>
      <sz val="11"/>
      <color theme="9" tint="0.79998168889431442"/>
      <name val="ＭＳ Ｐゴシック"/>
      <family val="2"/>
      <charset val="128"/>
      <scheme val="minor"/>
    </font>
    <font>
      <sz val="28"/>
      <color theme="1"/>
      <name val="HGP創英角ﾎﾟｯﾌﾟ体"/>
      <family val="3"/>
      <charset val="128"/>
    </font>
    <font>
      <b/>
      <sz val="15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5"/>
      <color theme="1"/>
      <name val="HG丸ｺﾞｼｯｸM-PRO"/>
      <family val="3"/>
      <charset val="128"/>
    </font>
    <font>
      <b/>
      <sz val="15"/>
      <color theme="1"/>
      <name val="ＭＳ ゴシック"/>
      <family val="3"/>
      <charset val="128"/>
    </font>
    <font>
      <sz val="12"/>
      <color theme="0"/>
      <name val="メイリオ"/>
      <family val="3"/>
      <charset val="128"/>
    </font>
    <font>
      <sz val="6"/>
      <name val="ＭＳ Ｐゴシック"/>
      <family val="3"/>
      <charset val="128"/>
    </font>
    <font>
      <b/>
      <sz val="13"/>
      <color theme="1"/>
      <name val="ＭＳ Ｐゴシック"/>
      <family val="3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5"/>
      <color rgb="FFFF0000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u/>
      <sz val="13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176" fontId="9" fillId="0" borderId="6" xfId="0" applyNumberFormat="1" applyFont="1" applyBorder="1" applyProtection="1">
      <alignment vertical="center"/>
    </xf>
    <xf numFmtId="176" fontId="5" fillId="0" borderId="6" xfId="0" applyNumberFormat="1" applyFont="1" applyBorder="1" applyProtection="1">
      <alignment vertical="center"/>
    </xf>
    <xf numFmtId="176" fontId="10" fillId="0" borderId="6" xfId="0" applyNumberFormat="1" applyFont="1" applyBorder="1" applyProtection="1">
      <alignment vertical="center"/>
    </xf>
    <xf numFmtId="176" fontId="11" fillId="0" borderId="6" xfId="0" applyNumberFormat="1" applyFont="1" applyBorder="1" applyProtection="1">
      <alignment vertical="center"/>
    </xf>
    <xf numFmtId="0" fontId="6" fillId="0" borderId="2" xfId="0" applyFont="1" applyBorder="1" applyAlignment="1" applyProtection="1">
      <alignment vertical="center" shrinkToFit="1"/>
    </xf>
    <xf numFmtId="0" fontId="6" fillId="0" borderId="3" xfId="0" applyFont="1" applyBorder="1" applyAlignment="1" applyProtection="1">
      <alignment vertical="center" shrinkToFit="1"/>
    </xf>
    <xf numFmtId="0" fontId="7" fillId="0" borderId="5" xfId="0" applyFont="1" applyBorder="1" applyAlignment="1" applyProtection="1">
      <alignment vertical="center" shrinkToFit="1"/>
    </xf>
    <xf numFmtId="0" fontId="6" fillId="0" borderId="5" xfId="0" applyFont="1" applyBorder="1" applyAlignment="1" applyProtection="1">
      <alignment vertical="center" shrinkToFit="1"/>
    </xf>
    <xf numFmtId="0" fontId="8" fillId="0" borderId="5" xfId="0" applyFont="1" applyBorder="1" applyAlignment="1" applyProtection="1">
      <alignment vertical="center" shrinkToFit="1"/>
    </xf>
    <xf numFmtId="14" fontId="15" fillId="0" borderId="4" xfId="0" applyNumberFormat="1" applyFont="1" applyBorder="1" applyAlignment="1" applyProtection="1">
      <alignment vertical="center" shrinkToFit="1"/>
    </xf>
    <xf numFmtId="14" fontId="0" fillId="3" borderId="0" xfId="0" applyNumberFormat="1" applyFill="1" applyAlignment="1">
      <alignment horizontal="center" vertical="center"/>
    </xf>
    <xf numFmtId="14" fontId="0" fillId="0" borderId="0" xfId="0" applyNumberFormat="1">
      <alignment vertical="center"/>
    </xf>
    <xf numFmtId="14" fontId="3" fillId="3" borderId="38" xfId="0" applyNumberFormat="1" applyFont="1" applyFill="1" applyBorder="1" applyAlignment="1">
      <alignment horizontal="center" vertical="center"/>
    </xf>
    <xf numFmtId="14" fontId="3" fillId="3" borderId="39" xfId="0" applyNumberFormat="1" applyFont="1" applyFill="1" applyBorder="1" applyAlignment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4" fontId="0" fillId="0" borderId="6" xfId="0" applyNumberFormat="1" applyFont="1" applyBorder="1" applyAlignment="1" applyProtection="1">
      <alignment horizontal="right" vertical="center" shrinkToFit="1"/>
    </xf>
    <xf numFmtId="0" fontId="0" fillId="0" borderId="0" xfId="0" applyFont="1" applyAlignment="1" applyProtection="1">
      <alignment vertical="center"/>
    </xf>
    <xf numFmtId="0" fontId="0" fillId="0" borderId="0" xfId="0" applyAlignment="1" applyProtection="1">
      <alignment vertical="center" shrinkToFit="1"/>
    </xf>
    <xf numFmtId="0" fontId="0" fillId="0" borderId="6" xfId="0" applyBorder="1" applyAlignment="1" applyProtection="1">
      <alignment horizontal="center" vertical="center" shrinkToFit="1"/>
    </xf>
    <xf numFmtId="14" fontId="0" fillId="0" borderId="6" xfId="0" applyNumberFormat="1" applyBorder="1" applyAlignment="1" applyProtection="1">
      <alignment horizontal="center" vertical="center" shrinkToFit="1"/>
    </xf>
    <xf numFmtId="0" fontId="0" fillId="0" borderId="0" xfId="0" applyAlignment="1" applyProtection="1">
      <alignment vertical="top" shrinkToFit="1"/>
    </xf>
    <xf numFmtId="14" fontId="0" fillId="0" borderId="40" xfId="0" applyNumberFormat="1" applyBorder="1" applyAlignment="1" applyProtection="1">
      <alignment horizontal="center" vertical="top" shrinkToFit="1"/>
    </xf>
    <xf numFmtId="0" fontId="0" fillId="0" borderId="40" xfId="0" applyBorder="1" applyAlignment="1" applyProtection="1">
      <alignment horizontal="center" vertical="top" shrinkToFit="1"/>
    </xf>
    <xf numFmtId="14" fontId="0" fillId="0" borderId="0" xfId="0" applyNumberFormat="1" applyAlignment="1" applyProtection="1">
      <alignment vertical="center" shrinkToFit="1"/>
    </xf>
    <xf numFmtId="176" fontId="9" fillId="0" borderId="6" xfId="0" applyNumberFormat="1" applyFont="1" applyFill="1" applyBorder="1" applyProtection="1">
      <alignment vertical="center"/>
    </xf>
    <xf numFmtId="14" fontId="0" fillId="0" borderId="0" xfId="0" applyNumberForma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30" fillId="0" borderId="0" xfId="0" applyFont="1" applyAlignment="1" applyProtection="1">
      <alignment horizontal="right" vertical="center" shrinkToFit="1"/>
    </xf>
    <xf numFmtId="0" fontId="31" fillId="4" borderId="0" xfId="0" applyFont="1" applyFill="1" applyAlignment="1" applyProtection="1">
      <alignment vertical="center" shrinkToFit="1"/>
    </xf>
    <xf numFmtId="0" fontId="17" fillId="4" borderId="0" xfId="0" applyFont="1" applyFill="1" applyAlignment="1" applyProtection="1">
      <alignment horizontal="left" vertical="center" shrinkToFit="1"/>
    </xf>
    <xf numFmtId="14" fontId="29" fillId="4" borderId="0" xfId="0" applyNumberFormat="1" applyFont="1" applyFill="1" applyAlignment="1" applyProtection="1">
      <alignment vertical="center" shrinkToFit="1"/>
    </xf>
    <xf numFmtId="0" fontId="21" fillId="0" borderId="0" xfId="0" applyFont="1" applyFill="1" applyBorder="1" applyAlignment="1" applyProtection="1">
      <alignment vertical="center" shrinkToFit="1"/>
    </xf>
    <xf numFmtId="14" fontId="32" fillId="4" borderId="0" xfId="0" applyNumberFormat="1" applyFont="1" applyFill="1" applyAlignment="1" applyProtection="1">
      <alignment horizontal="center" vertical="center" shrinkToFit="1"/>
    </xf>
    <xf numFmtId="14" fontId="29" fillId="4" borderId="0" xfId="0" applyNumberFormat="1" applyFont="1" applyFill="1" applyAlignment="1" applyProtection="1">
      <alignment horizontal="center" vertical="center" shrinkToFit="1"/>
    </xf>
    <xf numFmtId="14" fontId="0" fillId="0" borderId="0" xfId="0" applyNumberFormat="1" applyAlignment="1" applyProtection="1">
      <alignment horizontal="center" vertical="center" shrinkToFit="1"/>
    </xf>
    <xf numFmtId="38" fontId="0" fillId="0" borderId="0" xfId="1" applyFont="1" applyAlignment="1" applyProtection="1">
      <alignment horizontal="center" vertical="center" shrinkToFit="1"/>
    </xf>
    <xf numFmtId="0" fontId="35" fillId="6" borderId="0" xfId="0" applyFont="1" applyFill="1" applyAlignment="1" applyProtection="1">
      <alignment vertical="center" shrinkToFit="1"/>
    </xf>
    <xf numFmtId="179" fontId="35" fillId="6" borderId="0" xfId="0" applyNumberFormat="1" applyFont="1" applyFill="1" applyBorder="1" applyAlignment="1" applyProtection="1">
      <alignment vertical="center"/>
    </xf>
    <xf numFmtId="14" fontId="37" fillId="0" borderId="0" xfId="0" applyNumberFormat="1" applyFont="1" applyBorder="1" applyAlignment="1" applyProtection="1">
      <alignment vertical="center" shrinkToFit="1"/>
    </xf>
    <xf numFmtId="0" fontId="39" fillId="0" borderId="6" xfId="0" applyFont="1" applyBorder="1" applyAlignment="1" applyProtection="1">
      <alignment horizontal="right" vertical="center"/>
    </xf>
    <xf numFmtId="179" fontId="0" fillId="0" borderId="0" xfId="0" applyNumberFormat="1" applyBorder="1" applyAlignment="1" applyProtection="1">
      <alignment horizontal="center" vertical="center" shrinkToFit="1"/>
    </xf>
    <xf numFmtId="14" fontId="0" fillId="0" borderId="0" xfId="0" applyNumberFormat="1" applyBorder="1" applyAlignment="1" applyProtection="1">
      <alignment horizontal="center" vertical="top" shrinkToFit="1"/>
    </xf>
    <xf numFmtId="0" fontId="0" fillId="0" borderId="0" xfId="0" applyBorder="1" applyAlignment="1" applyProtection="1">
      <alignment horizontal="center" vertical="top" shrinkToFit="1"/>
    </xf>
    <xf numFmtId="0" fontId="21" fillId="0" borderId="0" xfId="0" applyFont="1" applyFill="1" applyBorder="1" applyAlignment="1" applyProtection="1">
      <alignment horizontal="center" vertical="center" shrinkToFit="1"/>
    </xf>
    <xf numFmtId="0" fontId="0" fillId="0" borderId="50" xfId="0" applyBorder="1" applyAlignment="1" applyProtection="1">
      <alignment vertical="center" shrinkToFit="1"/>
    </xf>
    <xf numFmtId="0" fontId="0" fillId="0" borderId="51" xfId="0" applyBorder="1" applyAlignment="1" applyProtection="1">
      <alignment vertical="center" shrinkToFit="1"/>
    </xf>
    <xf numFmtId="0" fontId="0" fillId="0" borderId="52" xfId="0" applyBorder="1" applyAlignment="1" applyProtection="1">
      <alignment vertical="center" shrinkToFit="1"/>
    </xf>
    <xf numFmtId="0" fontId="0" fillId="0" borderId="54" xfId="0" applyBorder="1" applyAlignment="1" applyProtection="1">
      <alignment vertical="center" shrinkToFit="1"/>
    </xf>
    <xf numFmtId="0" fontId="16" fillId="0" borderId="53" xfId="0" applyFont="1" applyFill="1" applyBorder="1" applyAlignment="1" applyProtection="1">
      <alignment horizontal="left" vertical="center" shrinkToFit="1"/>
    </xf>
    <xf numFmtId="0" fontId="16" fillId="0" borderId="0" xfId="0" applyFont="1" applyFill="1" applyBorder="1" applyAlignment="1" applyProtection="1">
      <alignment horizontal="left" vertical="center" shrinkToFit="1"/>
    </xf>
    <xf numFmtId="0" fontId="0" fillId="0" borderId="53" xfId="0" applyBorder="1" applyAlignment="1" applyProtection="1">
      <alignment vertical="center" shrinkToFit="1"/>
    </xf>
    <xf numFmtId="0" fontId="18" fillId="0" borderId="0" xfId="0" applyFont="1" applyBorder="1" applyAlignment="1" applyProtection="1">
      <alignment vertical="center" shrinkToFit="1"/>
    </xf>
    <xf numFmtId="0" fontId="34" fillId="0" borderId="0" xfId="0" applyFont="1" applyFill="1" applyBorder="1" applyAlignment="1" applyProtection="1">
      <alignment vertical="center" wrapText="1" shrinkToFit="1"/>
    </xf>
    <xf numFmtId="0" fontId="15" fillId="0" borderId="54" xfId="0" applyFont="1" applyBorder="1" applyAlignment="1" applyProtection="1">
      <alignment vertical="center" shrinkToFit="1"/>
    </xf>
    <xf numFmtId="0" fontId="5" fillId="0" borderId="54" xfId="0" applyFont="1" applyBorder="1" applyAlignment="1" applyProtection="1">
      <alignment vertical="center" shrinkToFit="1"/>
    </xf>
    <xf numFmtId="0" fontId="5" fillId="0" borderId="54" xfId="0" applyFont="1" applyBorder="1" applyAlignment="1" applyProtection="1">
      <alignment vertical="top" shrinkToFit="1"/>
    </xf>
    <xf numFmtId="0" fontId="17" fillId="0" borderId="0" xfId="0" applyFont="1" applyBorder="1" applyAlignment="1" applyProtection="1">
      <alignment vertical="center" shrinkToFit="1"/>
    </xf>
    <xf numFmtId="0" fontId="0" fillId="0" borderId="0" xfId="0" applyBorder="1" applyAlignment="1" applyProtection="1">
      <alignment vertical="top" shrinkToFit="1"/>
    </xf>
    <xf numFmtId="0" fontId="0" fillId="0" borderId="54" xfId="0" applyBorder="1" applyAlignment="1" applyProtection="1">
      <alignment vertical="top" shrinkToFit="1"/>
    </xf>
    <xf numFmtId="0" fontId="18" fillId="0" borderId="53" xfId="0" applyFont="1" applyBorder="1" applyAlignment="1" applyProtection="1">
      <alignment horizontal="left" vertical="center" shrinkToFit="1"/>
    </xf>
    <xf numFmtId="0" fontId="18" fillId="0" borderId="0" xfId="0" applyFont="1" applyBorder="1" applyAlignment="1" applyProtection="1">
      <alignment horizontal="left" vertical="center" shrinkToFit="1"/>
    </xf>
    <xf numFmtId="0" fontId="20" fillId="0" borderId="53" xfId="0" applyFont="1" applyBorder="1" applyAlignment="1" applyProtection="1">
      <alignment vertical="center" wrapText="1" shrinkToFit="1"/>
    </xf>
    <xf numFmtId="0" fontId="20" fillId="0" borderId="0" xfId="0" applyFont="1" applyBorder="1" applyAlignment="1" applyProtection="1">
      <alignment vertical="center" wrapText="1" shrinkToFit="1"/>
    </xf>
    <xf numFmtId="0" fontId="0" fillId="0" borderId="55" xfId="0" applyBorder="1" applyAlignment="1" applyProtection="1">
      <alignment vertical="center" shrinkToFit="1"/>
    </xf>
    <xf numFmtId="0" fontId="0" fillId="0" borderId="56" xfId="0" applyBorder="1" applyAlignment="1" applyProtection="1">
      <alignment vertical="center" shrinkToFit="1"/>
    </xf>
    <xf numFmtId="0" fontId="0" fillId="0" borderId="57" xfId="0" applyBorder="1" applyAlignment="1" applyProtection="1">
      <alignment vertical="center" shrinkToFit="1"/>
    </xf>
    <xf numFmtId="38" fontId="0" fillId="0" borderId="0" xfId="1" applyFont="1" applyAlignment="1" applyProtection="1">
      <alignment horizontal="center" vertical="center" shrinkToFit="1"/>
    </xf>
    <xf numFmtId="14" fontId="0" fillId="0" borderId="0" xfId="0" applyNumberFormat="1" applyAlignment="1" applyProtection="1">
      <alignment horizontal="center" vertical="center" shrinkToFit="1"/>
    </xf>
    <xf numFmtId="0" fontId="18" fillId="0" borderId="53" xfId="0" applyFont="1" applyBorder="1" applyAlignment="1" applyProtection="1">
      <alignment horizontal="left" vertical="center" shrinkToFit="1"/>
    </xf>
    <xf numFmtId="0" fontId="18" fillId="0" borderId="0" xfId="0" applyFont="1" applyBorder="1" applyAlignment="1" applyProtection="1">
      <alignment horizontal="left" vertical="center" shrinkToFit="1"/>
    </xf>
    <xf numFmtId="0" fontId="21" fillId="0" borderId="0" xfId="0" applyFont="1" applyFill="1" applyBorder="1" applyAlignment="1" applyProtection="1">
      <alignment horizontal="center" vertical="center" shrinkToFit="1"/>
    </xf>
    <xf numFmtId="14" fontId="29" fillId="4" borderId="0" xfId="0" applyNumberFormat="1" applyFont="1" applyFill="1" applyAlignment="1" applyProtection="1">
      <alignment horizontal="center" vertical="center" shrinkToFit="1"/>
    </xf>
    <xf numFmtId="14" fontId="0" fillId="0" borderId="49" xfId="0" applyNumberFormat="1" applyBorder="1" applyAlignment="1" applyProtection="1">
      <alignment horizontal="center" vertical="top" shrinkToFit="1"/>
    </xf>
    <xf numFmtId="0" fontId="0" fillId="0" borderId="49" xfId="0" applyBorder="1" applyAlignment="1" applyProtection="1">
      <alignment horizontal="center" vertical="top" shrinkToFit="1"/>
    </xf>
    <xf numFmtId="0" fontId="0" fillId="0" borderId="0" xfId="0" applyAlignment="1" applyProtection="1">
      <alignment horizontal="center" vertical="center" shrinkToFit="1"/>
    </xf>
    <xf numFmtId="38" fontId="0" fillId="0" borderId="0" xfId="1" applyFont="1" applyAlignment="1" applyProtection="1">
      <alignment horizontal="center" vertical="center" shrinkToFit="1"/>
    </xf>
    <xf numFmtId="0" fontId="17" fillId="0" borderId="53" xfId="0" applyFont="1" applyBorder="1" applyAlignment="1" applyProtection="1">
      <alignment horizontal="center" vertical="center" wrapText="1" shrinkToFit="1"/>
    </xf>
    <xf numFmtId="0" fontId="17" fillId="0" borderId="0" xfId="0" applyFont="1" applyBorder="1" applyAlignment="1" applyProtection="1">
      <alignment horizontal="center" vertical="center" wrapText="1" shrinkToFit="1"/>
    </xf>
    <xf numFmtId="0" fontId="17" fillId="0" borderId="37" xfId="0" applyFont="1" applyBorder="1" applyAlignment="1" applyProtection="1">
      <alignment horizontal="center" vertical="center" wrapText="1" shrinkToFit="1"/>
    </xf>
    <xf numFmtId="0" fontId="21" fillId="0" borderId="7" xfId="0" applyFont="1" applyFill="1" applyBorder="1" applyAlignment="1" applyProtection="1">
      <alignment horizontal="center" vertical="center" shrinkToFit="1"/>
    </xf>
    <xf numFmtId="0" fontId="21" fillId="0" borderId="8" xfId="0" applyFont="1" applyFill="1" applyBorder="1" applyAlignment="1" applyProtection="1">
      <alignment horizontal="center" vertical="center" shrinkToFit="1"/>
    </xf>
    <xf numFmtId="0" fontId="21" fillId="0" borderId="9" xfId="0" applyFont="1" applyFill="1" applyBorder="1" applyAlignment="1" applyProtection="1">
      <alignment horizontal="center" vertical="center" shrinkToFit="1"/>
    </xf>
    <xf numFmtId="0" fontId="21" fillId="0" borderId="10" xfId="0" applyFont="1" applyFill="1" applyBorder="1" applyAlignment="1" applyProtection="1">
      <alignment horizontal="center" vertical="center" shrinkToFit="1"/>
    </xf>
    <xf numFmtId="0" fontId="21" fillId="0" borderId="0" xfId="0" applyFont="1" applyFill="1" applyBorder="1" applyAlignment="1" applyProtection="1">
      <alignment horizontal="center" vertical="center" shrinkToFit="1"/>
    </xf>
    <xf numFmtId="0" fontId="21" fillId="0" borderId="11" xfId="0" applyFont="1" applyFill="1" applyBorder="1" applyAlignment="1" applyProtection="1">
      <alignment horizontal="center" vertical="center" shrinkToFit="1"/>
    </xf>
    <xf numFmtId="0" fontId="21" fillId="0" borderId="12" xfId="0" applyFont="1" applyFill="1" applyBorder="1" applyAlignment="1" applyProtection="1">
      <alignment horizontal="center" vertical="center" shrinkToFit="1"/>
    </xf>
    <xf numFmtId="0" fontId="21" fillId="0" borderId="13" xfId="0" applyFont="1" applyFill="1" applyBorder="1" applyAlignment="1" applyProtection="1">
      <alignment horizontal="center" vertical="center" shrinkToFit="1"/>
    </xf>
    <xf numFmtId="0" fontId="21" fillId="0" borderId="14" xfId="0" applyFont="1" applyFill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 shrinkToFit="1"/>
    </xf>
    <xf numFmtId="0" fontId="14" fillId="0" borderId="15" xfId="0" applyFont="1" applyBorder="1" applyAlignment="1" applyProtection="1">
      <alignment horizontal="center" vertical="center" wrapText="1" shrinkToFit="1"/>
    </xf>
    <xf numFmtId="0" fontId="14" fillId="0" borderId="16" xfId="0" applyFont="1" applyBorder="1" applyAlignment="1" applyProtection="1">
      <alignment horizontal="center" vertical="center" wrapText="1" shrinkToFit="1"/>
    </xf>
    <xf numFmtId="0" fontId="14" fillId="0" borderId="17" xfId="0" applyFont="1" applyBorder="1" applyAlignment="1" applyProtection="1">
      <alignment horizontal="center" vertical="center" wrapText="1" shrinkToFit="1"/>
    </xf>
    <xf numFmtId="0" fontId="14" fillId="0" borderId="18" xfId="0" applyFont="1" applyBorder="1" applyAlignment="1" applyProtection="1">
      <alignment horizontal="center" vertical="center" wrapText="1" shrinkToFit="1"/>
    </xf>
    <xf numFmtId="0" fontId="14" fillId="0" borderId="0" xfId="0" applyFont="1" applyBorder="1" applyAlignment="1" applyProtection="1">
      <alignment horizontal="center" vertical="center" wrapText="1" shrinkToFit="1"/>
    </xf>
    <xf numFmtId="0" fontId="14" fillId="0" borderId="19" xfId="0" applyFont="1" applyBorder="1" applyAlignment="1" applyProtection="1">
      <alignment horizontal="center" vertical="center" wrapText="1" shrinkToFit="1"/>
    </xf>
    <xf numFmtId="0" fontId="27" fillId="0" borderId="18" xfId="0" applyFont="1" applyBorder="1" applyAlignment="1" applyProtection="1">
      <alignment horizontal="center" vertical="center" wrapText="1" shrinkToFit="1"/>
    </xf>
    <xf numFmtId="0" fontId="27" fillId="0" borderId="0" xfId="0" applyFont="1" applyBorder="1" applyAlignment="1" applyProtection="1">
      <alignment horizontal="center" vertical="center" wrapText="1" shrinkToFit="1"/>
    </xf>
    <xf numFmtId="0" fontId="27" fillId="0" borderId="20" xfId="0" applyFont="1" applyBorder="1" applyAlignment="1" applyProtection="1">
      <alignment horizontal="center" vertical="center" wrapText="1" shrinkToFit="1"/>
    </xf>
    <xf numFmtId="0" fontId="27" fillId="0" borderId="21" xfId="0" applyFont="1" applyBorder="1" applyAlignment="1" applyProtection="1">
      <alignment horizontal="center" vertical="center" wrapText="1" shrinkToFit="1"/>
    </xf>
    <xf numFmtId="0" fontId="21" fillId="5" borderId="0" xfId="0" applyFont="1" applyFill="1" applyBorder="1" applyAlignment="1" applyProtection="1">
      <alignment horizontal="center" vertical="center" shrinkToFit="1"/>
      <protection locked="0"/>
    </xf>
    <xf numFmtId="0" fontId="21" fillId="5" borderId="21" xfId="0" applyFont="1" applyFill="1" applyBorder="1" applyAlignment="1" applyProtection="1">
      <alignment horizontal="center" vertical="center" shrinkToFit="1"/>
      <protection locked="0"/>
    </xf>
    <xf numFmtId="0" fontId="12" fillId="0" borderId="19" xfId="0" applyFont="1" applyBorder="1" applyAlignment="1" applyProtection="1">
      <alignment horizontal="center" vertical="center" shrinkToFit="1"/>
    </xf>
    <xf numFmtId="0" fontId="12" fillId="0" borderId="21" xfId="0" applyFont="1" applyBorder="1" applyAlignment="1" applyProtection="1">
      <alignment horizontal="center" vertical="center" shrinkToFit="1"/>
    </xf>
    <xf numFmtId="0" fontId="12" fillId="0" borderId="22" xfId="0" applyFont="1" applyBorder="1" applyAlignment="1" applyProtection="1">
      <alignment horizontal="center" vertical="center" shrinkToFit="1"/>
    </xf>
    <xf numFmtId="0" fontId="18" fillId="0" borderId="53" xfId="0" applyFont="1" applyBorder="1" applyAlignment="1" applyProtection="1">
      <alignment horizontal="left" vertical="center" shrinkToFit="1"/>
    </xf>
    <xf numFmtId="0" fontId="18" fillId="0" borderId="0" xfId="0" applyFont="1" applyBorder="1" applyAlignment="1" applyProtection="1">
      <alignment horizontal="left" vertical="center" shrinkToFit="1"/>
    </xf>
    <xf numFmtId="178" fontId="33" fillId="0" borderId="25" xfId="0" applyNumberFormat="1" applyFont="1" applyBorder="1" applyAlignment="1" applyProtection="1">
      <alignment horizontal="center" vertical="center" shrinkToFit="1"/>
    </xf>
    <xf numFmtId="178" fontId="33" fillId="0" borderId="26" xfId="0" applyNumberFormat="1" applyFont="1" applyBorder="1" applyAlignment="1" applyProtection="1">
      <alignment horizontal="center" vertical="center" shrinkToFit="1"/>
    </xf>
    <xf numFmtId="178" fontId="33" fillId="0" borderId="27" xfId="0" applyNumberFormat="1" applyFont="1" applyBorder="1" applyAlignment="1" applyProtection="1">
      <alignment horizontal="center" vertical="center" shrinkToFit="1"/>
    </xf>
    <xf numFmtId="178" fontId="33" fillId="0" borderId="28" xfId="0" applyNumberFormat="1" applyFont="1" applyBorder="1" applyAlignment="1" applyProtection="1">
      <alignment horizontal="center" vertical="center" shrinkToFit="1"/>
    </xf>
    <xf numFmtId="178" fontId="33" fillId="0" borderId="0" xfId="0" applyNumberFormat="1" applyFont="1" applyBorder="1" applyAlignment="1" applyProtection="1">
      <alignment horizontal="center" vertical="center" shrinkToFit="1"/>
    </xf>
    <xf numFmtId="178" fontId="33" fillId="0" borderId="29" xfId="0" applyNumberFormat="1" applyFont="1" applyBorder="1" applyAlignment="1" applyProtection="1">
      <alignment horizontal="center" vertical="center" shrinkToFit="1"/>
    </xf>
    <xf numFmtId="178" fontId="33" fillId="0" borderId="30" xfId="0" applyNumberFormat="1" applyFont="1" applyBorder="1" applyAlignment="1" applyProtection="1">
      <alignment horizontal="center" vertical="center" shrinkToFit="1"/>
    </xf>
    <xf numFmtId="178" fontId="33" fillId="0" borderId="31" xfId="0" applyNumberFormat="1" applyFont="1" applyBorder="1" applyAlignment="1" applyProtection="1">
      <alignment horizontal="center" vertical="center" shrinkToFit="1"/>
    </xf>
    <xf numFmtId="178" fontId="33" fillId="0" borderId="32" xfId="0" applyNumberFormat="1" applyFont="1" applyBorder="1" applyAlignment="1" applyProtection="1">
      <alignment horizontal="center" vertical="center" shrinkToFit="1"/>
    </xf>
    <xf numFmtId="178" fontId="17" fillId="0" borderId="28" xfId="0" applyNumberFormat="1" applyFont="1" applyBorder="1" applyAlignment="1" applyProtection="1">
      <alignment horizontal="left" shrinkToFit="1"/>
    </xf>
    <xf numFmtId="178" fontId="17" fillId="0" borderId="0" xfId="0" applyNumberFormat="1" applyFont="1" applyBorder="1" applyAlignment="1" applyProtection="1">
      <alignment horizontal="left" shrinkToFit="1"/>
    </xf>
    <xf numFmtId="14" fontId="29" fillId="4" borderId="42" xfId="0" applyNumberFormat="1" applyFont="1" applyFill="1" applyBorder="1" applyAlignment="1" applyProtection="1">
      <alignment horizontal="center" vertical="center" shrinkToFit="1"/>
    </xf>
    <xf numFmtId="14" fontId="29" fillId="4" borderId="43" xfId="0" applyNumberFormat="1" applyFont="1" applyFill="1" applyBorder="1" applyAlignment="1" applyProtection="1">
      <alignment horizontal="center" vertical="center" shrinkToFit="1"/>
    </xf>
    <xf numFmtId="14" fontId="29" fillId="4" borderId="0" xfId="0" applyNumberFormat="1" applyFont="1" applyFill="1" applyBorder="1" applyAlignment="1" applyProtection="1">
      <alignment horizontal="center" vertical="center" shrinkToFit="1"/>
    </xf>
    <xf numFmtId="14" fontId="29" fillId="4" borderId="45" xfId="0" applyNumberFormat="1" applyFont="1" applyFill="1" applyBorder="1" applyAlignment="1" applyProtection="1">
      <alignment horizontal="center" vertical="center" shrinkToFit="1"/>
    </xf>
    <xf numFmtId="14" fontId="29" fillId="4" borderId="47" xfId="0" applyNumberFormat="1" applyFont="1" applyFill="1" applyBorder="1" applyAlignment="1" applyProtection="1">
      <alignment horizontal="center" vertical="center" shrinkToFit="1"/>
    </xf>
    <xf numFmtId="14" fontId="29" fillId="4" borderId="48" xfId="0" applyNumberFormat="1" applyFont="1" applyFill="1" applyBorder="1" applyAlignment="1" applyProtection="1">
      <alignment horizontal="center" vertical="center" shrinkToFit="1"/>
    </xf>
    <xf numFmtId="14" fontId="28" fillId="0" borderId="0" xfId="0" applyNumberFormat="1" applyFont="1" applyBorder="1" applyAlignment="1" applyProtection="1">
      <alignment horizontal="left" shrinkToFit="1"/>
    </xf>
    <xf numFmtId="0" fontId="28" fillId="0" borderId="0" xfId="0" applyFont="1" applyBorder="1" applyAlignment="1" applyProtection="1">
      <alignment horizontal="left" shrinkToFit="1"/>
    </xf>
    <xf numFmtId="0" fontId="18" fillId="5" borderId="0" xfId="0" applyFont="1" applyFill="1" applyBorder="1" applyAlignment="1" applyProtection="1">
      <alignment horizontal="center" vertical="center" shrinkToFit="1"/>
      <protection locked="0"/>
    </xf>
    <xf numFmtId="14" fontId="29" fillId="4" borderId="0" xfId="0" applyNumberFormat="1" applyFont="1" applyFill="1" applyAlignment="1" applyProtection="1">
      <alignment horizontal="center" vertical="center" shrinkToFit="1"/>
    </xf>
    <xf numFmtId="0" fontId="18" fillId="0" borderId="53" xfId="0" applyFont="1" applyBorder="1" applyAlignment="1" applyProtection="1">
      <alignment horizontal="center" vertical="center" wrapText="1" shrinkToFit="1"/>
    </xf>
    <xf numFmtId="0" fontId="18" fillId="0" borderId="0" xfId="0" applyFont="1" applyBorder="1" applyAlignment="1" applyProtection="1">
      <alignment horizontal="center" vertical="center" shrinkToFit="1"/>
    </xf>
    <xf numFmtId="0" fontId="18" fillId="0" borderId="53" xfId="0" applyFont="1" applyBorder="1" applyAlignment="1" applyProtection="1">
      <alignment horizontal="center" vertical="center" shrinkToFit="1"/>
    </xf>
    <xf numFmtId="0" fontId="14" fillId="0" borderId="53" xfId="0" applyFont="1" applyBorder="1" applyAlignment="1" applyProtection="1">
      <alignment horizontal="left" wrapText="1" shrinkToFit="1"/>
    </xf>
    <xf numFmtId="0" fontId="14" fillId="0" borderId="0" xfId="0" applyFont="1" applyBorder="1" applyAlignment="1" applyProtection="1">
      <alignment horizontal="left" wrapText="1" shrinkToFit="1"/>
    </xf>
    <xf numFmtId="0" fontId="30" fillId="0" borderId="41" xfId="0" applyFont="1" applyBorder="1" applyAlignment="1" applyProtection="1">
      <alignment horizontal="center" vertical="center" shrinkToFit="1"/>
    </xf>
    <xf numFmtId="0" fontId="30" fillId="0" borderId="42" xfId="0" applyFont="1" applyBorder="1" applyAlignment="1" applyProtection="1">
      <alignment horizontal="center" vertical="center" shrinkToFit="1"/>
    </xf>
    <xf numFmtId="0" fontId="30" fillId="0" borderId="44" xfId="0" applyFont="1" applyBorder="1" applyAlignment="1" applyProtection="1">
      <alignment horizontal="center" vertical="center" shrinkToFit="1"/>
    </xf>
    <xf numFmtId="0" fontId="30" fillId="0" borderId="0" xfId="0" applyFont="1" applyBorder="1" applyAlignment="1" applyProtection="1">
      <alignment horizontal="center" vertical="center" shrinkToFit="1"/>
    </xf>
    <xf numFmtId="0" fontId="30" fillId="0" borderId="46" xfId="0" applyFont="1" applyBorder="1" applyAlignment="1" applyProtection="1">
      <alignment horizontal="center" vertical="center" shrinkToFit="1"/>
    </xf>
    <xf numFmtId="0" fontId="30" fillId="0" borderId="47" xfId="0" applyFont="1" applyBorder="1" applyAlignment="1" applyProtection="1">
      <alignment horizontal="center" vertical="center" shrinkToFit="1"/>
    </xf>
    <xf numFmtId="0" fontId="18" fillId="0" borderId="53" xfId="0" applyFont="1" applyBorder="1" applyAlignment="1" applyProtection="1">
      <alignment horizontal="left" wrapText="1" shrinkToFit="1"/>
    </xf>
    <xf numFmtId="0" fontId="18" fillId="0" borderId="0" xfId="0" applyFont="1" applyBorder="1" applyAlignment="1" applyProtection="1">
      <alignment horizontal="left" wrapText="1" shrinkToFit="1"/>
    </xf>
    <xf numFmtId="0" fontId="14" fillId="0" borderId="53" xfId="0" applyFont="1" applyBorder="1" applyAlignment="1" applyProtection="1">
      <alignment horizontal="left" vertical="top" wrapText="1" shrinkToFit="1"/>
    </xf>
    <xf numFmtId="0" fontId="14" fillId="0" borderId="0" xfId="0" applyFont="1" applyBorder="1" applyAlignment="1" applyProtection="1">
      <alignment horizontal="left" vertical="top" wrapText="1" shrinkToFit="1"/>
    </xf>
    <xf numFmtId="0" fontId="12" fillId="0" borderId="10" xfId="0" applyFont="1" applyBorder="1" applyAlignment="1" applyProtection="1">
      <alignment horizontal="center" vertical="center" shrinkToFit="1"/>
    </xf>
    <xf numFmtId="0" fontId="17" fillId="0" borderId="53" xfId="0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center" vertical="center" shrinkToFit="1"/>
    </xf>
    <xf numFmtId="0" fontId="18" fillId="0" borderId="53" xfId="0" applyFont="1" applyBorder="1" applyAlignment="1" applyProtection="1">
      <alignment horizontal="left" vertical="center" wrapText="1" shrinkToFit="1"/>
    </xf>
    <xf numFmtId="0" fontId="18" fillId="0" borderId="0" xfId="0" applyFont="1" applyBorder="1" applyAlignment="1" applyProtection="1">
      <alignment horizontal="left" vertical="center" wrapText="1" shrinkToFit="1"/>
    </xf>
    <xf numFmtId="177" fontId="24" fillId="0" borderId="36" xfId="0" applyNumberFormat="1" applyFont="1" applyFill="1" applyBorder="1" applyAlignment="1" applyProtection="1">
      <alignment horizontal="left" vertical="center"/>
    </xf>
    <xf numFmtId="177" fontId="24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37" xfId="0" applyFont="1" applyBorder="1" applyAlignment="1" applyProtection="1">
      <alignment horizontal="right" vertical="center"/>
    </xf>
    <xf numFmtId="38" fontId="21" fillId="5" borderId="6" xfId="1" applyFont="1" applyFill="1" applyBorder="1" applyAlignment="1" applyProtection="1">
      <alignment horizontal="center" vertical="center" shrinkToFit="1"/>
      <protection locked="0"/>
    </xf>
    <xf numFmtId="14" fontId="0" fillId="0" borderId="0" xfId="0" applyNumberFormat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13" fillId="0" borderId="6" xfId="0" applyFont="1" applyBorder="1" applyAlignment="1" applyProtection="1">
      <alignment horizontal="center" vertical="center" shrinkToFit="1"/>
    </xf>
    <xf numFmtId="0" fontId="0" fillId="5" borderId="33" xfId="0" applyFill="1" applyBorder="1" applyAlignment="1" applyProtection="1">
      <alignment horizontal="center" vertical="center" shrinkToFit="1"/>
    </xf>
    <xf numFmtId="0" fontId="0" fillId="5" borderId="34" xfId="0" applyFill="1" applyBorder="1" applyAlignment="1" applyProtection="1">
      <alignment horizontal="center" vertical="center" shrinkToFit="1"/>
    </xf>
    <xf numFmtId="0" fontId="0" fillId="5" borderId="35" xfId="0" applyFill="1" applyBorder="1" applyAlignment="1" applyProtection="1">
      <alignment horizontal="center" vertical="center" shrinkToFit="1"/>
    </xf>
    <xf numFmtId="0" fontId="17" fillId="0" borderId="36" xfId="0" applyFont="1" applyBorder="1" applyAlignment="1" applyProtection="1">
      <alignment horizontal="left" vertical="center" shrinkToFit="1"/>
    </xf>
    <xf numFmtId="0" fontId="17" fillId="0" borderId="0" xfId="0" applyFont="1" applyBorder="1" applyAlignment="1" applyProtection="1">
      <alignment horizontal="left" vertical="center" shrinkToFit="1"/>
    </xf>
    <xf numFmtId="0" fontId="21" fillId="0" borderId="53" xfId="0" applyFont="1" applyBorder="1" applyAlignment="1" applyProtection="1">
      <alignment horizontal="center" vertical="center" shrinkToFit="1"/>
    </xf>
    <xf numFmtId="0" fontId="21" fillId="0" borderId="0" xfId="0" applyFont="1" applyBorder="1" applyAlignment="1" applyProtection="1">
      <alignment horizontal="center" vertical="center" shrinkToFit="1"/>
    </xf>
    <xf numFmtId="0" fontId="21" fillId="5" borderId="0" xfId="0" applyFont="1" applyFill="1" applyBorder="1" applyAlignment="1" applyProtection="1">
      <alignment horizontal="left" vertical="center" shrinkToFit="1"/>
      <protection locked="0"/>
    </xf>
    <xf numFmtId="0" fontId="19" fillId="0" borderId="0" xfId="0" applyFont="1" applyBorder="1" applyAlignment="1" applyProtection="1">
      <alignment horizontal="center" vertical="center" shrinkToFit="1"/>
    </xf>
    <xf numFmtId="0" fontId="6" fillId="0" borderId="24" xfId="0" applyFont="1" applyFill="1" applyBorder="1" applyAlignment="1" applyProtection="1">
      <alignment horizontal="center" vertical="center" shrinkToFit="1"/>
    </xf>
    <xf numFmtId="0" fontId="6" fillId="0" borderId="23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38" fontId="21" fillId="0" borderId="33" xfId="1" applyFont="1" applyFill="1" applyBorder="1" applyAlignment="1" applyProtection="1">
      <alignment horizontal="center" vertical="center" shrinkToFit="1"/>
    </xf>
    <xf numFmtId="38" fontId="21" fillId="0" borderId="35" xfId="1" applyFont="1" applyFill="1" applyBorder="1" applyAlignment="1" applyProtection="1">
      <alignment horizontal="center" vertical="center" shrinkToFit="1"/>
    </xf>
    <xf numFmtId="38" fontId="21" fillId="5" borderId="33" xfId="1" applyFont="1" applyFill="1" applyBorder="1" applyAlignment="1" applyProtection="1">
      <alignment horizontal="center" vertical="center" shrinkToFit="1"/>
      <protection locked="0"/>
    </xf>
    <xf numFmtId="38" fontId="21" fillId="5" borderId="35" xfId="1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Border="1" applyAlignment="1" applyProtection="1">
      <alignment horizontal="right" vertical="center" shrinkToFit="1"/>
    </xf>
    <xf numFmtId="0" fontId="27" fillId="4" borderId="36" xfId="0" applyFont="1" applyFill="1" applyBorder="1" applyAlignment="1" applyProtection="1">
      <alignment horizontal="left" vertical="center" shrinkToFit="1"/>
    </xf>
    <xf numFmtId="0" fontId="27" fillId="4" borderId="0" xfId="0" applyFont="1" applyFill="1" applyBorder="1" applyAlignment="1" applyProtection="1">
      <alignment horizontal="left" vertical="center" shrinkToFit="1"/>
    </xf>
    <xf numFmtId="0" fontId="21" fillId="5" borderId="33" xfId="1" applyNumberFormat="1" applyFont="1" applyFill="1" applyBorder="1" applyAlignment="1" applyProtection="1">
      <alignment horizontal="center" vertical="center" shrinkToFit="1"/>
      <protection locked="0"/>
    </xf>
    <xf numFmtId="0" fontId="21" fillId="5" borderId="34" xfId="1" applyNumberFormat="1" applyFont="1" applyFill="1" applyBorder="1" applyAlignment="1" applyProtection="1">
      <alignment horizontal="center" vertical="center" shrinkToFit="1"/>
      <protection locked="0"/>
    </xf>
    <xf numFmtId="0" fontId="21" fillId="5" borderId="35" xfId="1" applyNumberFormat="1" applyFont="1" applyFill="1" applyBorder="1" applyAlignment="1" applyProtection="1">
      <alignment horizontal="center" vertical="center" shrinkToFit="1"/>
      <protection locked="0"/>
    </xf>
    <xf numFmtId="38" fontId="13" fillId="0" borderId="0" xfId="1" applyFont="1" applyAlignment="1" applyProtection="1">
      <alignment horizontal="center" vertical="center" shrinkToFit="1"/>
    </xf>
    <xf numFmtId="38" fontId="38" fillId="0" borderId="41" xfId="1" applyFont="1" applyBorder="1" applyAlignment="1" applyProtection="1">
      <alignment horizontal="center" vertical="center" shrinkToFit="1"/>
    </xf>
    <xf numFmtId="38" fontId="38" fillId="0" borderId="42" xfId="1" applyFont="1" applyBorder="1" applyAlignment="1" applyProtection="1">
      <alignment horizontal="center" vertical="center" shrinkToFit="1"/>
    </xf>
    <xf numFmtId="38" fontId="38" fillId="0" borderId="43" xfId="1" applyFont="1" applyBorder="1" applyAlignment="1" applyProtection="1">
      <alignment horizontal="center" vertical="center" shrinkToFit="1"/>
    </xf>
    <xf numFmtId="38" fontId="38" fillId="0" borderId="46" xfId="1" applyFont="1" applyBorder="1" applyAlignment="1" applyProtection="1">
      <alignment horizontal="center" vertical="center" shrinkToFit="1"/>
    </xf>
    <xf numFmtId="38" fontId="38" fillId="0" borderId="47" xfId="1" applyFont="1" applyBorder="1" applyAlignment="1" applyProtection="1">
      <alignment horizontal="center" vertical="center" shrinkToFit="1"/>
    </xf>
    <xf numFmtId="38" fontId="38" fillId="0" borderId="48" xfId="1" applyFont="1" applyBorder="1" applyAlignment="1" applyProtection="1">
      <alignment horizontal="center" vertical="center" shrinkToFit="1"/>
    </xf>
    <xf numFmtId="38" fontId="0" fillId="0" borderId="4" xfId="1" applyFont="1" applyBorder="1" applyAlignment="1" applyProtection="1">
      <alignment horizontal="center" vertical="center" shrinkToFit="1"/>
    </xf>
    <xf numFmtId="38" fontId="0" fillId="0" borderId="49" xfId="1" applyFont="1" applyBorder="1" applyAlignment="1" applyProtection="1">
      <alignment horizontal="right" vertical="center" shrinkToFit="1"/>
    </xf>
    <xf numFmtId="14" fontId="3" fillId="3" borderId="38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16" fillId="2" borderId="53" xfId="0" applyFont="1" applyFill="1" applyBorder="1" applyAlignment="1" applyProtection="1">
      <alignment horizontal="center" vertical="center" shrinkToFit="1"/>
    </xf>
    <xf numFmtId="0" fontId="16" fillId="2" borderId="0" xfId="0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15">
    <dxf>
      <font>
        <color rgb="FFFF0000"/>
      </font>
    </dxf>
    <dxf>
      <font>
        <color theme="0"/>
      </font>
    </dxf>
    <dxf>
      <fill>
        <patternFill>
          <bgColor theme="0" tint="-0.499984740745262"/>
        </patternFill>
      </fill>
    </dxf>
    <dxf>
      <font>
        <color rgb="FFFF0000"/>
      </font>
    </dxf>
    <dxf>
      <font>
        <color theme="0"/>
      </font>
    </dxf>
    <dxf>
      <numFmt numFmtId="19" formatCode="yyyy/m/d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numFmt numFmtId="19" formatCode="yyyy/m/d"/>
      <fill>
        <patternFill patternType="solid">
          <fgColor indexed="64"/>
          <bgColor rgb="FFFF6699"/>
        </patternFill>
      </fill>
      <alignment horizontal="center" vertical="center" textRotation="0" wrapText="0" indent="0" justifyLastLine="0" shrinkToFit="0" readingOrder="0"/>
    </dxf>
    <dxf>
      <numFmt numFmtId="19" formatCode="yyyy/m/d"/>
    </dxf>
    <dxf>
      <numFmt numFmtId="19" formatCode="yyyy/m/d"/>
      <fill>
        <patternFill patternType="solid">
          <fgColor indexed="64"/>
          <bgColor rgb="FFFF6699"/>
        </patternFill>
      </fill>
      <alignment horizontal="center" vertical="center" textRotation="0" wrapText="0" indent="0" justifyLastLine="0" shrinkToFit="0" readingOrder="0"/>
    </dxf>
    <dxf>
      <font>
        <color rgb="FFFF0000"/>
      </font>
    </dxf>
    <dxf>
      <font>
        <color theme="0"/>
      </font>
    </dxf>
    <dxf>
      <fill>
        <patternFill>
          <bgColor theme="0" tint="-0.499984740745262"/>
        </patternFill>
      </fill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605118</xdr:colOff>
      <xdr:row>58</xdr:row>
      <xdr:rowOff>89647</xdr:rowOff>
    </xdr:from>
    <xdr:to>
      <xdr:col>33</xdr:col>
      <xdr:colOff>571499</xdr:colOff>
      <xdr:row>75</xdr:row>
      <xdr:rowOff>123615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8943" y="15424897"/>
          <a:ext cx="2861981" cy="3015292"/>
        </a:xfrm>
        <a:prstGeom prst="rect">
          <a:avLst/>
        </a:prstGeom>
      </xdr:spPr>
    </xdr:pic>
    <xdr:clientData/>
  </xdr:twoCellAnchor>
  <xdr:twoCellAnchor>
    <xdr:from>
      <xdr:col>26</xdr:col>
      <xdr:colOff>128857</xdr:colOff>
      <xdr:row>47</xdr:row>
      <xdr:rowOff>449036</xdr:rowOff>
    </xdr:from>
    <xdr:to>
      <xdr:col>34</xdr:col>
      <xdr:colOff>680356</xdr:colOff>
      <xdr:row>61</xdr:row>
      <xdr:rowOff>244928</xdr:rowOff>
    </xdr:to>
    <xdr:sp macro="" textlink="">
      <xdr:nvSpPr>
        <xdr:cNvPr id="3" name="角丸四角形吹き出し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15407" y="12698186"/>
          <a:ext cx="5228274" cy="3396342"/>
        </a:xfrm>
        <a:custGeom>
          <a:avLst/>
          <a:gdLst>
            <a:gd name="connsiteX0" fmla="*/ 0 w 5266765"/>
            <a:gd name="connsiteY0" fmla="*/ 199842 h 1199030"/>
            <a:gd name="connsiteX1" fmla="*/ 199842 w 5266765"/>
            <a:gd name="connsiteY1" fmla="*/ 0 h 1199030"/>
            <a:gd name="connsiteX2" fmla="*/ 3072280 w 5266765"/>
            <a:gd name="connsiteY2" fmla="*/ 0 h 1199030"/>
            <a:gd name="connsiteX3" fmla="*/ 3072280 w 5266765"/>
            <a:gd name="connsiteY3" fmla="*/ 0 h 1199030"/>
            <a:gd name="connsiteX4" fmla="*/ 4388971 w 5266765"/>
            <a:gd name="connsiteY4" fmla="*/ 0 h 1199030"/>
            <a:gd name="connsiteX5" fmla="*/ 5066923 w 5266765"/>
            <a:gd name="connsiteY5" fmla="*/ 0 h 1199030"/>
            <a:gd name="connsiteX6" fmla="*/ 5266765 w 5266765"/>
            <a:gd name="connsiteY6" fmla="*/ 199842 h 1199030"/>
            <a:gd name="connsiteX7" fmla="*/ 5266765 w 5266765"/>
            <a:gd name="connsiteY7" fmla="*/ 699434 h 1199030"/>
            <a:gd name="connsiteX8" fmla="*/ 6702748 w 5266765"/>
            <a:gd name="connsiteY8" fmla="*/ 1452913 h 1199030"/>
            <a:gd name="connsiteX9" fmla="*/ 5266765 w 5266765"/>
            <a:gd name="connsiteY9" fmla="*/ 999192 h 1199030"/>
            <a:gd name="connsiteX10" fmla="*/ 5266765 w 5266765"/>
            <a:gd name="connsiteY10" fmla="*/ 999188 h 1199030"/>
            <a:gd name="connsiteX11" fmla="*/ 5066923 w 5266765"/>
            <a:gd name="connsiteY11" fmla="*/ 1199030 h 1199030"/>
            <a:gd name="connsiteX12" fmla="*/ 4388971 w 5266765"/>
            <a:gd name="connsiteY12" fmla="*/ 1199030 h 1199030"/>
            <a:gd name="connsiteX13" fmla="*/ 3072280 w 5266765"/>
            <a:gd name="connsiteY13" fmla="*/ 1199030 h 1199030"/>
            <a:gd name="connsiteX14" fmla="*/ 3072280 w 5266765"/>
            <a:gd name="connsiteY14" fmla="*/ 1199030 h 1199030"/>
            <a:gd name="connsiteX15" fmla="*/ 199842 w 5266765"/>
            <a:gd name="connsiteY15" fmla="*/ 1199030 h 1199030"/>
            <a:gd name="connsiteX16" fmla="*/ 0 w 5266765"/>
            <a:gd name="connsiteY16" fmla="*/ 999188 h 1199030"/>
            <a:gd name="connsiteX17" fmla="*/ 0 w 5266765"/>
            <a:gd name="connsiteY17" fmla="*/ 999192 h 1199030"/>
            <a:gd name="connsiteX18" fmla="*/ 0 w 5266765"/>
            <a:gd name="connsiteY18" fmla="*/ 699434 h 1199030"/>
            <a:gd name="connsiteX19" fmla="*/ 0 w 5266765"/>
            <a:gd name="connsiteY19" fmla="*/ 699434 h 1199030"/>
            <a:gd name="connsiteX20" fmla="*/ 0 w 5266765"/>
            <a:gd name="connsiteY20" fmla="*/ 199842 h 1199030"/>
            <a:gd name="connsiteX0" fmla="*/ 159372 w 6862120"/>
            <a:gd name="connsiteY0" fmla="*/ 199842 h 1452913"/>
            <a:gd name="connsiteX1" fmla="*/ 359214 w 6862120"/>
            <a:gd name="connsiteY1" fmla="*/ 0 h 1452913"/>
            <a:gd name="connsiteX2" fmla="*/ 3231652 w 6862120"/>
            <a:gd name="connsiteY2" fmla="*/ 0 h 1452913"/>
            <a:gd name="connsiteX3" fmla="*/ 3231652 w 6862120"/>
            <a:gd name="connsiteY3" fmla="*/ 0 h 1452913"/>
            <a:gd name="connsiteX4" fmla="*/ 4548343 w 6862120"/>
            <a:gd name="connsiteY4" fmla="*/ 0 h 1452913"/>
            <a:gd name="connsiteX5" fmla="*/ 5226295 w 6862120"/>
            <a:gd name="connsiteY5" fmla="*/ 0 h 1452913"/>
            <a:gd name="connsiteX6" fmla="*/ 5426137 w 6862120"/>
            <a:gd name="connsiteY6" fmla="*/ 199842 h 1452913"/>
            <a:gd name="connsiteX7" fmla="*/ 5426137 w 6862120"/>
            <a:gd name="connsiteY7" fmla="*/ 699434 h 1452913"/>
            <a:gd name="connsiteX8" fmla="*/ 6862120 w 6862120"/>
            <a:gd name="connsiteY8" fmla="*/ 1452913 h 1452913"/>
            <a:gd name="connsiteX9" fmla="*/ 5426137 w 6862120"/>
            <a:gd name="connsiteY9" fmla="*/ 999192 h 1452913"/>
            <a:gd name="connsiteX10" fmla="*/ 5426137 w 6862120"/>
            <a:gd name="connsiteY10" fmla="*/ 999188 h 1452913"/>
            <a:gd name="connsiteX11" fmla="*/ 5226295 w 6862120"/>
            <a:gd name="connsiteY11" fmla="*/ 1199030 h 1452913"/>
            <a:gd name="connsiteX12" fmla="*/ 4548343 w 6862120"/>
            <a:gd name="connsiteY12" fmla="*/ 1199030 h 1452913"/>
            <a:gd name="connsiteX13" fmla="*/ 3231652 w 6862120"/>
            <a:gd name="connsiteY13" fmla="*/ 1199030 h 1452913"/>
            <a:gd name="connsiteX14" fmla="*/ 3231652 w 6862120"/>
            <a:gd name="connsiteY14" fmla="*/ 1199030 h 1452913"/>
            <a:gd name="connsiteX15" fmla="*/ 359214 w 6862120"/>
            <a:gd name="connsiteY15" fmla="*/ 1199030 h 1452913"/>
            <a:gd name="connsiteX16" fmla="*/ 159372 w 6862120"/>
            <a:gd name="connsiteY16" fmla="*/ 999188 h 1452913"/>
            <a:gd name="connsiteX17" fmla="*/ 159372 w 6862120"/>
            <a:gd name="connsiteY17" fmla="*/ 999192 h 1452913"/>
            <a:gd name="connsiteX18" fmla="*/ 159372 w 6862120"/>
            <a:gd name="connsiteY18" fmla="*/ 699434 h 1452913"/>
            <a:gd name="connsiteX19" fmla="*/ 159372 w 6862120"/>
            <a:gd name="connsiteY19" fmla="*/ 699434 h 1452913"/>
            <a:gd name="connsiteX20" fmla="*/ 159372 w 6862120"/>
            <a:gd name="connsiteY20" fmla="*/ 199842 h 1452913"/>
            <a:gd name="connsiteX0" fmla="*/ 156519 w 6859267"/>
            <a:gd name="connsiteY0" fmla="*/ 199842 h 1452913"/>
            <a:gd name="connsiteX1" fmla="*/ 356361 w 6859267"/>
            <a:gd name="connsiteY1" fmla="*/ 0 h 1452913"/>
            <a:gd name="connsiteX2" fmla="*/ 3228799 w 6859267"/>
            <a:gd name="connsiteY2" fmla="*/ 0 h 1452913"/>
            <a:gd name="connsiteX3" fmla="*/ 3228799 w 6859267"/>
            <a:gd name="connsiteY3" fmla="*/ 0 h 1452913"/>
            <a:gd name="connsiteX4" fmla="*/ 4545490 w 6859267"/>
            <a:gd name="connsiteY4" fmla="*/ 0 h 1452913"/>
            <a:gd name="connsiteX5" fmla="*/ 5223442 w 6859267"/>
            <a:gd name="connsiteY5" fmla="*/ 0 h 1452913"/>
            <a:gd name="connsiteX6" fmla="*/ 5423284 w 6859267"/>
            <a:gd name="connsiteY6" fmla="*/ 199842 h 1452913"/>
            <a:gd name="connsiteX7" fmla="*/ 5423284 w 6859267"/>
            <a:gd name="connsiteY7" fmla="*/ 699434 h 1452913"/>
            <a:gd name="connsiteX8" fmla="*/ 6859267 w 6859267"/>
            <a:gd name="connsiteY8" fmla="*/ 1452913 h 1452913"/>
            <a:gd name="connsiteX9" fmla="*/ 5423284 w 6859267"/>
            <a:gd name="connsiteY9" fmla="*/ 999192 h 1452913"/>
            <a:gd name="connsiteX10" fmla="*/ 5423284 w 6859267"/>
            <a:gd name="connsiteY10" fmla="*/ 999188 h 1452913"/>
            <a:gd name="connsiteX11" fmla="*/ 5223442 w 6859267"/>
            <a:gd name="connsiteY11" fmla="*/ 1199030 h 1452913"/>
            <a:gd name="connsiteX12" fmla="*/ 4545490 w 6859267"/>
            <a:gd name="connsiteY12" fmla="*/ 1199030 h 1452913"/>
            <a:gd name="connsiteX13" fmla="*/ 3228799 w 6859267"/>
            <a:gd name="connsiteY13" fmla="*/ 1199030 h 1452913"/>
            <a:gd name="connsiteX14" fmla="*/ 3228799 w 6859267"/>
            <a:gd name="connsiteY14" fmla="*/ 1199030 h 1452913"/>
            <a:gd name="connsiteX15" fmla="*/ 356361 w 6859267"/>
            <a:gd name="connsiteY15" fmla="*/ 1199030 h 1452913"/>
            <a:gd name="connsiteX16" fmla="*/ 156519 w 6859267"/>
            <a:gd name="connsiteY16" fmla="*/ 999188 h 1452913"/>
            <a:gd name="connsiteX17" fmla="*/ 156519 w 6859267"/>
            <a:gd name="connsiteY17" fmla="*/ 999192 h 1452913"/>
            <a:gd name="connsiteX18" fmla="*/ 156519 w 6859267"/>
            <a:gd name="connsiteY18" fmla="*/ 699434 h 1452913"/>
            <a:gd name="connsiteX19" fmla="*/ 167725 w 6859267"/>
            <a:gd name="connsiteY19" fmla="*/ 464111 h 1452913"/>
            <a:gd name="connsiteX20" fmla="*/ 156519 w 6859267"/>
            <a:gd name="connsiteY20" fmla="*/ 199842 h 1452913"/>
            <a:gd name="connsiteX0" fmla="*/ 437036 w 7139784"/>
            <a:gd name="connsiteY0" fmla="*/ 199842 h 1452913"/>
            <a:gd name="connsiteX1" fmla="*/ 636878 w 7139784"/>
            <a:gd name="connsiteY1" fmla="*/ 0 h 1452913"/>
            <a:gd name="connsiteX2" fmla="*/ 3509316 w 7139784"/>
            <a:gd name="connsiteY2" fmla="*/ 0 h 1452913"/>
            <a:gd name="connsiteX3" fmla="*/ 3509316 w 7139784"/>
            <a:gd name="connsiteY3" fmla="*/ 0 h 1452913"/>
            <a:gd name="connsiteX4" fmla="*/ 4826007 w 7139784"/>
            <a:gd name="connsiteY4" fmla="*/ 0 h 1452913"/>
            <a:gd name="connsiteX5" fmla="*/ 5503959 w 7139784"/>
            <a:gd name="connsiteY5" fmla="*/ 0 h 1452913"/>
            <a:gd name="connsiteX6" fmla="*/ 5703801 w 7139784"/>
            <a:gd name="connsiteY6" fmla="*/ 199842 h 1452913"/>
            <a:gd name="connsiteX7" fmla="*/ 5703801 w 7139784"/>
            <a:gd name="connsiteY7" fmla="*/ 699434 h 1452913"/>
            <a:gd name="connsiteX8" fmla="*/ 7139784 w 7139784"/>
            <a:gd name="connsiteY8" fmla="*/ 1452913 h 1452913"/>
            <a:gd name="connsiteX9" fmla="*/ 5703801 w 7139784"/>
            <a:gd name="connsiteY9" fmla="*/ 999192 h 1452913"/>
            <a:gd name="connsiteX10" fmla="*/ 5703801 w 7139784"/>
            <a:gd name="connsiteY10" fmla="*/ 999188 h 1452913"/>
            <a:gd name="connsiteX11" fmla="*/ 5503959 w 7139784"/>
            <a:gd name="connsiteY11" fmla="*/ 1199030 h 1452913"/>
            <a:gd name="connsiteX12" fmla="*/ 4826007 w 7139784"/>
            <a:gd name="connsiteY12" fmla="*/ 1199030 h 1452913"/>
            <a:gd name="connsiteX13" fmla="*/ 3509316 w 7139784"/>
            <a:gd name="connsiteY13" fmla="*/ 1199030 h 1452913"/>
            <a:gd name="connsiteX14" fmla="*/ 3509316 w 7139784"/>
            <a:gd name="connsiteY14" fmla="*/ 1199030 h 1452913"/>
            <a:gd name="connsiteX15" fmla="*/ 636878 w 7139784"/>
            <a:gd name="connsiteY15" fmla="*/ 1199030 h 1452913"/>
            <a:gd name="connsiteX16" fmla="*/ 437036 w 7139784"/>
            <a:gd name="connsiteY16" fmla="*/ 999188 h 1452913"/>
            <a:gd name="connsiteX17" fmla="*/ 437036 w 7139784"/>
            <a:gd name="connsiteY17" fmla="*/ 999192 h 1452913"/>
            <a:gd name="connsiteX18" fmla="*/ 437036 w 7139784"/>
            <a:gd name="connsiteY18" fmla="*/ 699434 h 1452913"/>
            <a:gd name="connsiteX19" fmla="*/ 448242 w 7139784"/>
            <a:gd name="connsiteY19" fmla="*/ 464111 h 1452913"/>
            <a:gd name="connsiteX20" fmla="*/ 6 w 7139784"/>
            <a:gd name="connsiteY20" fmla="*/ 201706 h 1452913"/>
            <a:gd name="connsiteX21" fmla="*/ 437036 w 7139784"/>
            <a:gd name="connsiteY21" fmla="*/ 199842 h 1452913"/>
            <a:gd name="connsiteX0" fmla="*/ 437036 w 7139784"/>
            <a:gd name="connsiteY0" fmla="*/ 199842 h 1452913"/>
            <a:gd name="connsiteX1" fmla="*/ 636878 w 7139784"/>
            <a:gd name="connsiteY1" fmla="*/ 0 h 1452913"/>
            <a:gd name="connsiteX2" fmla="*/ 3509316 w 7139784"/>
            <a:gd name="connsiteY2" fmla="*/ 0 h 1452913"/>
            <a:gd name="connsiteX3" fmla="*/ 3509316 w 7139784"/>
            <a:gd name="connsiteY3" fmla="*/ 0 h 1452913"/>
            <a:gd name="connsiteX4" fmla="*/ 4826007 w 7139784"/>
            <a:gd name="connsiteY4" fmla="*/ 0 h 1452913"/>
            <a:gd name="connsiteX5" fmla="*/ 5503959 w 7139784"/>
            <a:gd name="connsiteY5" fmla="*/ 0 h 1452913"/>
            <a:gd name="connsiteX6" fmla="*/ 5703801 w 7139784"/>
            <a:gd name="connsiteY6" fmla="*/ 199842 h 1452913"/>
            <a:gd name="connsiteX7" fmla="*/ 5703801 w 7139784"/>
            <a:gd name="connsiteY7" fmla="*/ 699434 h 1452913"/>
            <a:gd name="connsiteX8" fmla="*/ 7139784 w 7139784"/>
            <a:gd name="connsiteY8" fmla="*/ 1452913 h 1452913"/>
            <a:gd name="connsiteX9" fmla="*/ 5703801 w 7139784"/>
            <a:gd name="connsiteY9" fmla="*/ 999192 h 1452913"/>
            <a:gd name="connsiteX10" fmla="*/ 5703802 w 7139784"/>
            <a:gd name="connsiteY10" fmla="*/ 1164654 h 1452913"/>
            <a:gd name="connsiteX11" fmla="*/ 5503959 w 7139784"/>
            <a:gd name="connsiteY11" fmla="*/ 1199030 h 1452913"/>
            <a:gd name="connsiteX12" fmla="*/ 4826007 w 7139784"/>
            <a:gd name="connsiteY12" fmla="*/ 1199030 h 1452913"/>
            <a:gd name="connsiteX13" fmla="*/ 3509316 w 7139784"/>
            <a:gd name="connsiteY13" fmla="*/ 1199030 h 1452913"/>
            <a:gd name="connsiteX14" fmla="*/ 3509316 w 7139784"/>
            <a:gd name="connsiteY14" fmla="*/ 1199030 h 1452913"/>
            <a:gd name="connsiteX15" fmla="*/ 636878 w 7139784"/>
            <a:gd name="connsiteY15" fmla="*/ 1199030 h 1452913"/>
            <a:gd name="connsiteX16" fmla="*/ 437036 w 7139784"/>
            <a:gd name="connsiteY16" fmla="*/ 999188 h 1452913"/>
            <a:gd name="connsiteX17" fmla="*/ 437036 w 7139784"/>
            <a:gd name="connsiteY17" fmla="*/ 999192 h 1452913"/>
            <a:gd name="connsiteX18" fmla="*/ 437036 w 7139784"/>
            <a:gd name="connsiteY18" fmla="*/ 699434 h 1452913"/>
            <a:gd name="connsiteX19" fmla="*/ 448242 w 7139784"/>
            <a:gd name="connsiteY19" fmla="*/ 464111 h 1452913"/>
            <a:gd name="connsiteX20" fmla="*/ 6 w 7139784"/>
            <a:gd name="connsiteY20" fmla="*/ 201706 h 1452913"/>
            <a:gd name="connsiteX21" fmla="*/ 437036 w 7139784"/>
            <a:gd name="connsiteY21" fmla="*/ 199842 h 1452913"/>
            <a:gd name="connsiteX0" fmla="*/ 437036 w 5704283"/>
            <a:gd name="connsiteY0" fmla="*/ 199842 h 1224534"/>
            <a:gd name="connsiteX1" fmla="*/ 636878 w 5704283"/>
            <a:gd name="connsiteY1" fmla="*/ 0 h 1224534"/>
            <a:gd name="connsiteX2" fmla="*/ 3509316 w 5704283"/>
            <a:gd name="connsiteY2" fmla="*/ 0 h 1224534"/>
            <a:gd name="connsiteX3" fmla="*/ 3509316 w 5704283"/>
            <a:gd name="connsiteY3" fmla="*/ 0 h 1224534"/>
            <a:gd name="connsiteX4" fmla="*/ 4826007 w 5704283"/>
            <a:gd name="connsiteY4" fmla="*/ 0 h 1224534"/>
            <a:gd name="connsiteX5" fmla="*/ 5503959 w 5704283"/>
            <a:gd name="connsiteY5" fmla="*/ 0 h 1224534"/>
            <a:gd name="connsiteX6" fmla="*/ 5703801 w 5704283"/>
            <a:gd name="connsiteY6" fmla="*/ 199842 h 1224534"/>
            <a:gd name="connsiteX7" fmla="*/ 5703801 w 5704283"/>
            <a:gd name="connsiteY7" fmla="*/ 699434 h 1224534"/>
            <a:gd name="connsiteX8" fmla="*/ 5704283 w 5704283"/>
            <a:gd name="connsiteY8" fmla="*/ 941473 h 1224534"/>
            <a:gd name="connsiteX9" fmla="*/ 5703801 w 5704283"/>
            <a:gd name="connsiteY9" fmla="*/ 999192 h 1224534"/>
            <a:gd name="connsiteX10" fmla="*/ 5703802 w 5704283"/>
            <a:gd name="connsiteY10" fmla="*/ 1164654 h 1224534"/>
            <a:gd name="connsiteX11" fmla="*/ 5503959 w 5704283"/>
            <a:gd name="connsiteY11" fmla="*/ 1199030 h 1224534"/>
            <a:gd name="connsiteX12" fmla="*/ 4826007 w 5704283"/>
            <a:gd name="connsiteY12" fmla="*/ 1199030 h 1224534"/>
            <a:gd name="connsiteX13" fmla="*/ 3509316 w 5704283"/>
            <a:gd name="connsiteY13" fmla="*/ 1199030 h 1224534"/>
            <a:gd name="connsiteX14" fmla="*/ 3509316 w 5704283"/>
            <a:gd name="connsiteY14" fmla="*/ 1199030 h 1224534"/>
            <a:gd name="connsiteX15" fmla="*/ 636878 w 5704283"/>
            <a:gd name="connsiteY15" fmla="*/ 1199030 h 1224534"/>
            <a:gd name="connsiteX16" fmla="*/ 437036 w 5704283"/>
            <a:gd name="connsiteY16" fmla="*/ 999188 h 1224534"/>
            <a:gd name="connsiteX17" fmla="*/ 437036 w 5704283"/>
            <a:gd name="connsiteY17" fmla="*/ 999192 h 1224534"/>
            <a:gd name="connsiteX18" fmla="*/ 437036 w 5704283"/>
            <a:gd name="connsiteY18" fmla="*/ 699434 h 1224534"/>
            <a:gd name="connsiteX19" fmla="*/ 448242 w 5704283"/>
            <a:gd name="connsiteY19" fmla="*/ 464111 h 1224534"/>
            <a:gd name="connsiteX20" fmla="*/ 6 w 5704283"/>
            <a:gd name="connsiteY20" fmla="*/ 201706 h 1224534"/>
            <a:gd name="connsiteX21" fmla="*/ 437036 w 5704283"/>
            <a:gd name="connsiteY21" fmla="*/ 199842 h 1224534"/>
            <a:gd name="connsiteX0" fmla="*/ 437036 w 5704283"/>
            <a:gd name="connsiteY0" fmla="*/ 199842 h 1860893"/>
            <a:gd name="connsiteX1" fmla="*/ 636878 w 5704283"/>
            <a:gd name="connsiteY1" fmla="*/ 0 h 1860893"/>
            <a:gd name="connsiteX2" fmla="*/ 3509316 w 5704283"/>
            <a:gd name="connsiteY2" fmla="*/ 0 h 1860893"/>
            <a:gd name="connsiteX3" fmla="*/ 3509316 w 5704283"/>
            <a:gd name="connsiteY3" fmla="*/ 0 h 1860893"/>
            <a:gd name="connsiteX4" fmla="*/ 4826007 w 5704283"/>
            <a:gd name="connsiteY4" fmla="*/ 0 h 1860893"/>
            <a:gd name="connsiteX5" fmla="*/ 5503959 w 5704283"/>
            <a:gd name="connsiteY5" fmla="*/ 0 h 1860893"/>
            <a:gd name="connsiteX6" fmla="*/ 5703801 w 5704283"/>
            <a:gd name="connsiteY6" fmla="*/ 199842 h 1860893"/>
            <a:gd name="connsiteX7" fmla="*/ 5703801 w 5704283"/>
            <a:gd name="connsiteY7" fmla="*/ 699434 h 1860893"/>
            <a:gd name="connsiteX8" fmla="*/ 5704283 w 5704283"/>
            <a:gd name="connsiteY8" fmla="*/ 941473 h 1860893"/>
            <a:gd name="connsiteX9" fmla="*/ 5703801 w 5704283"/>
            <a:gd name="connsiteY9" fmla="*/ 999192 h 1860893"/>
            <a:gd name="connsiteX10" fmla="*/ 5703802 w 5704283"/>
            <a:gd name="connsiteY10" fmla="*/ 1164654 h 1860893"/>
            <a:gd name="connsiteX11" fmla="*/ 5503959 w 5704283"/>
            <a:gd name="connsiteY11" fmla="*/ 1199030 h 1860893"/>
            <a:gd name="connsiteX12" fmla="*/ 4826007 w 5704283"/>
            <a:gd name="connsiteY12" fmla="*/ 1199030 h 1860893"/>
            <a:gd name="connsiteX13" fmla="*/ 3509316 w 5704283"/>
            <a:gd name="connsiteY13" fmla="*/ 1199030 h 1860893"/>
            <a:gd name="connsiteX14" fmla="*/ 2913737 w 5704283"/>
            <a:gd name="connsiteY14" fmla="*/ 1860893 h 1860893"/>
            <a:gd name="connsiteX15" fmla="*/ 636878 w 5704283"/>
            <a:gd name="connsiteY15" fmla="*/ 1199030 h 1860893"/>
            <a:gd name="connsiteX16" fmla="*/ 437036 w 5704283"/>
            <a:gd name="connsiteY16" fmla="*/ 999188 h 1860893"/>
            <a:gd name="connsiteX17" fmla="*/ 437036 w 5704283"/>
            <a:gd name="connsiteY17" fmla="*/ 999192 h 1860893"/>
            <a:gd name="connsiteX18" fmla="*/ 437036 w 5704283"/>
            <a:gd name="connsiteY18" fmla="*/ 699434 h 1860893"/>
            <a:gd name="connsiteX19" fmla="*/ 448242 w 5704283"/>
            <a:gd name="connsiteY19" fmla="*/ 464111 h 1860893"/>
            <a:gd name="connsiteX20" fmla="*/ 6 w 5704283"/>
            <a:gd name="connsiteY20" fmla="*/ 201706 h 1860893"/>
            <a:gd name="connsiteX21" fmla="*/ 437036 w 5704283"/>
            <a:gd name="connsiteY21" fmla="*/ 199842 h 1860893"/>
            <a:gd name="connsiteX0" fmla="*/ 437036 w 5704283"/>
            <a:gd name="connsiteY0" fmla="*/ 199842 h 1860893"/>
            <a:gd name="connsiteX1" fmla="*/ 636878 w 5704283"/>
            <a:gd name="connsiteY1" fmla="*/ 0 h 1860893"/>
            <a:gd name="connsiteX2" fmla="*/ 3509316 w 5704283"/>
            <a:gd name="connsiteY2" fmla="*/ 0 h 1860893"/>
            <a:gd name="connsiteX3" fmla="*/ 3509316 w 5704283"/>
            <a:gd name="connsiteY3" fmla="*/ 0 h 1860893"/>
            <a:gd name="connsiteX4" fmla="*/ 4826007 w 5704283"/>
            <a:gd name="connsiteY4" fmla="*/ 0 h 1860893"/>
            <a:gd name="connsiteX5" fmla="*/ 5503959 w 5704283"/>
            <a:gd name="connsiteY5" fmla="*/ 0 h 1860893"/>
            <a:gd name="connsiteX6" fmla="*/ 5703801 w 5704283"/>
            <a:gd name="connsiteY6" fmla="*/ 199842 h 1860893"/>
            <a:gd name="connsiteX7" fmla="*/ 5703801 w 5704283"/>
            <a:gd name="connsiteY7" fmla="*/ 699434 h 1860893"/>
            <a:gd name="connsiteX8" fmla="*/ 5704283 w 5704283"/>
            <a:gd name="connsiteY8" fmla="*/ 941473 h 1860893"/>
            <a:gd name="connsiteX9" fmla="*/ 5703801 w 5704283"/>
            <a:gd name="connsiteY9" fmla="*/ 999192 h 1860893"/>
            <a:gd name="connsiteX10" fmla="*/ 5703802 w 5704283"/>
            <a:gd name="connsiteY10" fmla="*/ 1164654 h 1860893"/>
            <a:gd name="connsiteX11" fmla="*/ 5503959 w 5704283"/>
            <a:gd name="connsiteY11" fmla="*/ 1199030 h 1860893"/>
            <a:gd name="connsiteX12" fmla="*/ 4826007 w 5704283"/>
            <a:gd name="connsiteY12" fmla="*/ 1199030 h 1860893"/>
            <a:gd name="connsiteX13" fmla="*/ 3509316 w 5704283"/>
            <a:gd name="connsiteY13" fmla="*/ 1199030 h 1860893"/>
            <a:gd name="connsiteX14" fmla="*/ 2913737 w 5704283"/>
            <a:gd name="connsiteY14" fmla="*/ 1860893 h 1860893"/>
            <a:gd name="connsiteX15" fmla="*/ 652149 w 5704283"/>
            <a:gd name="connsiteY15" fmla="*/ 1206551 h 1860893"/>
            <a:gd name="connsiteX16" fmla="*/ 437036 w 5704283"/>
            <a:gd name="connsiteY16" fmla="*/ 999188 h 1860893"/>
            <a:gd name="connsiteX17" fmla="*/ 437036 w 5704283"/>
            <a:gd name="connsiteY17" fmla="*/ 999192 h 1860893"/>
            <a:gd name="connsiteX18" fmla="*/ 437036 w 5704283"/>
            <a:gd name="connsiteY18" fmla="*/ 699434 h 1860893"/>
            <a:gd name="connsiteX19" fmla="*/ 448242 w 5704283"/>
            <a:gd name="connsiteY19" fmla="*/ 464111 h 1860893"/>
            <a:gd name="connsiteX20" fmla="*/ 6 w 5704283"/>
            <a:gd name="connsiteY20" fmla="*/ 201706 h 1860893"/>
            <a:gd name="connsiteX21" fmla="*/ 437036 w 5704283"/>
            <a:gd name="connsiteY21" fmla="*/ 199842 h 1860893"/>
            <a:gd name="connsiteX0" fmla="*/ 437036 w 5704283"/>
            <a:gd name="connsiteY0" fmla="*/ 199842 h 1860893"/>
            <a:gd name="connsiteX1" fmla="*/ 636878 w 5704283"/>
            <a:gd name="connsiteY1" fmla="*/ 0 h 1860893"/>
            <a:gd name="connsiteX2" fmla="*/ 3509316 w 5704283"/>
            <a:gd name="connsiteY2" fmla="*/ 0 h 1860893"/>
            <a:gd name="connsiteX3" fmla="*/ 3509316 w 5704283"/>
            <a:gd name="connsiteY3" fmla="*/ 0 h 1860893"/>
            <a:gd name="connsiteX4" fmla="*/ 4826007 w 5704283"/>
            <a:gd name="connsiteY4" fmla="*/ 0 h 1860893"/>
            <a:gd name="connsiteX5" fmla="*/ 5503959 w 5704283"/>
            <a:gd name="connsiteY5" fmla="*/ 0 h 1860893"/>
            <a:gd name="connsiteX6" fmla="*/ 5703801 w 5704283"/>
            <a:gd name="connsiteY6" fmla="*/ 199842 h 1860893"/>
            <a:gd name="connsiteX7" fmla="*/ 5703801 w 5704283"/>
            <a:gd name="connsiteY7" fmla="*/ 699434 h 1860893"/>
            <a:gd name="connsiteX8" fmla="*/ 5704283 w 5704283"/>
            <a:gd name="connsiteY8" fmla="*/ 941473 h 1860893"/>
            <a:gd name="connsiteX9" fmla="*/ 5703801 w 5704283"/>
            <a:gd name="connsiteY9" fmla="*/ 999192 h 1860893"/>
            <a:gd name="connsiteX10" fmla="*/ 5703802 w 5704283"/>
            <a:gd name="connsiteY10" fmla="*/ 1164654 h 1860893"/>
            <a:gd name="connsiteX11" fmla="*/ 5503959 w 5704283"/>
            <a:gd name="connsiteY11" fmla="*/ 1199030 h 1860893"/>
            <a:gd name="connsiteX12" fmla="*/ 4826007 w 5704283"/>
            <a:gd name="connsiteY12" fmla="*/ 1199030 h 1860893"/>
            <a:gd name="connsiteX13" fmla="*/ 3509316 w 5704283"/>
            <a:gd name="connsiteY13" fmla="*/ 1199030 h 1860893"/>
            <a:gd name="connsiteX14" fmla="*/ 2913737 w 5704283"/>
            <a:gd name="connsiteY14" fmla="*/ 1860893 h 1860893"/>
            <a:gd name="connsiteX15" fmla="*/ 652149 w 5704283"/>
            <a:gd name="connsiteY15" fmla="*/ 1206551 h 1860893"/>
            <a:gd name="connsiteX16" fmla="*/ 437036 w 5704283"/>
            <a:gd name="connsiteY16" fmla="*/ 999188 h 1860893"/>
            <a:gd name="connsiteX17" fmla="*/ 437036 w 5704283"/>
            <a:gd name="connsiteY17" fmla="*/ 999192 h 1860893"/>
            <a:gd name="connsiteX18" fmla="*/ 437036 w 5704283"/>
            <a:gd name="connsiteY18" fmla="*/ 699434 h 1860893"/>
            <a:gd name="connsiteX19" fmla="*/ 448242 w 5704283"/>
            <a:gd name="connsiteY19" fmla="*/ 464111 h 1860893"/>
            <a:gd name="connsiteX20" fmla="*/ 6 w 5704283"/>
            <a:gd name="connsiteY20" fmla="*/ 201706 h 1860893"/>
            <a:gd name="connsiteX21" fmla="*/ 437036 w 5704283"/>
            <a:gd name="connsiteY21" fmla="*/ 199842 h 1860893"/>
            <a:gd name="connsiteX0" fmla="*/ 437036 w 5704283"/>
            <a:gd name="connsiteY0" fmla="*/ 199842 h 1860893"/>
            <a:gd name="connsiteX1" fmla="*/ 636878 w 5704283"/>
            <a:gd name="connsiteY1" fmla="*/ 0 h 1860893"/>
            <a:gd name="connsiteX2" fmla="*/ 3509316 w 5704283"/>
            <a:gd name="connsiteY2" fmla="*/ 0 h 1860893"/>
            <a:gd name="connsiteX3" fmla="*/ 3509316 w 5704283"/>
            <a:gd name="connsiteY3" fmla="*/ 0 h 1860893"/>
            <a:gd name="connsiteX4" fmla="*/ 4826007 w 5704283"/>
            <a:gd name="connsiteY4" fmla="*/ 0 h 1860893"/>
            <a:gd name="connsiteX5" fmla="*/ 5503959 w 5704283"/>
            <a:gd name="connsiteY5" fmla="*/ 0 h 1860893"/>
            <a:gd name="connsiteX6" fmla="*/ 5703801 w 5704283"/>
            <a:gd name="connsiteY6" fmla="*/ 199842 h 1860893"/>
            <a:gd name="connsiteX7" fmla="*/ 5703801 w 5704283"/>
            <a:gd name="connsiteY7" fmla="*/ 699434 h 1860893"/>
            <a:gd name="connsiteX8" fmla="*/ 5704283 w 5704283"/>
            <a:gd name="connsiteY8" fmla="*/ 941473 h 1860893"/>
            <a:gd name="connsiteX9" fmla="*/ 5703801 w 5704283"/>
            <a:gd name="connsiteY9" fmla="*/ 999192 h 1860893"/>
            <a:gd name="connsiteX10" fmla="*/ 5703802 w 5704283"/>
            <a:gd name="connsiteY10" fmla="*/ 1164654 h 1860893"/>
            <a:gd name="connsiteX11" fmla="*/ 5503959 w 5704283"/>
            <a:gd name="connsiteY11" fmla="*/ 1199030 h 1860893"/>
            <a:gd name="connsiteX12" fmla="*/ 4826007 w 5704283"/>
            <a:gd name="connsiteY12" fmla="*/ 1199030 h 1860893"/>
            <a:gd name="connsiteX13" fmla="*/ 2516682 w 5704283"/>
            <a:gd name="connsiteY13" fmla="*/ 1199030 h 1860893"/>
            <a:gd name="connsiteX14" fmla="*/ 2913737 w 5704283"/>
            <a:gd name="connsiteY14" fmla="*/ 1860893 h 1860893"/>
            <a:gd name="connsiteX15" fmla="*/ 652149 w 5704283"/>
            <a:gd name="connsiteY15" fmla="*/ 1206551 h 1860893"/>
            <a:gd name="connsiteX16" fmla="*/ 437036 w 5704283"/>
            <a:gd name="connsiteY16" fmla="*/ 999188 h 1860893"/>
            <a:gd name="connsiteX17" fmla="*/ 437036 w 5704283"/>
            <a:gd name="connsiteY17" fmla="*/ 999192 h 1860893"/>
            <a:gd name="connsiteX18" fmla="*/ 437036 w 5704283"/>
            <a:gd name="connsiteY18" fmla="*/ 699434 h 1860893"/>
            <a:gd name="connsiteX19" fmla="*/ 448242 w 5704283"/>
            <a:gd name="connsiteY19" fmla="*/ 464111 h 1860893"/>
            <a:gd name="connsiteX20" fmla="*/ 6 w 5704283"/>
            <a:gd name="connsiteY20" fmla="*/ 201706 h 1860893"/>
            <a:gd name="connsiteX21" fmla="*/ 437036 w 5704283"/>
            <a:gd name="connsiteY21" fmla="*/ 199842 h 1860893"/>
            <a:gd name="connsiteX0" fmla="*/ 406496 w 5673743"/>
            <a:gd name="connsiteY0" fmla="*/ 199842 h 1860893"/>
            <a:gd name="connsiteX1" fmla="*/ 606338 w 5673743"/>
            <a:gd name="connsiteY1" fmla="*/ 0 h 1860893"/>
            <a:gd name="connsiteX2" fmla="*/ 3478776 w 5673743"/>
            <a:gd name="connsiteY2" fmla="*/ 0 h 1860893"/>
            <a:gd name="connsiteX3" fmla="*/ 3478776 w 5673743"/>
            <a:gd name="connsiteY3" fmla="*/ 0 h 1860893"/>
            <a:gd name="connsiteX4" fmla="*/ 4795467 w 5673743"/>
            <a:gd name="connsiteY4" fmla="*/ 0 h 1860893"/>
            <a:gd name="connsiteX5" fmla="*/ 5473419 w 5673743"/>
            <a:gd name="connsiteY5" fmla="*/ 0 h 1860893"/>
            <a:gd name="connsiteX6" fmla="*/ 5673261 w 5673743"/>
            <a:gd name="connsiteY6" fmla="*/ 199842 h 1860893"/>
            <a:gd name="connsiteX7" fmla="*/ 5673261 w 5673743"/>
            <a:gd name="connsiteY7" fmla="*/ 699434 h 1860893"/>
            <a:gd name="connsiteX8" fmla="*/ 5673743 w 5673743"/>
            <a:gd name="connsiteY8" fmla="*/ 941473 h 1860893"/>
            <a:gd name="connsiteX9" fmla="*/ 5673261 w 5673743"/>
            <a:gd name="connsiteY9" fmla="*/ 999192 h 1860893"/>
            <a:gd name="connsiteX10" fmla="*/ 5673262 w 5673743"/>
            <a:gd name="connsiteY10" fmla="*/ 1164654 h 1860893"/>
            <a:gd name="connsiteX11" fmla="*/ 5473419 w 5673743"/>
            <a:gd name="connsiteY11" fmla="*/ 1199030 h 1860893"/>
            <a:gd name="connsiteX12" fmla="*/ 4795467 w 5673743"/>
            <a:gd name="connsiteY12" fmla="*/ 1199030 h 1860893"/>
            <a:gd name="connsiteX13" fmla="*/ 2486142 w 5673743"/>
            <a:gd name="connsiteY13" fmla="*/ 1199030 h 1860893"/>
            <a:gd name="connsiteX14" fmla="*/ 2883197 w 5673743"/>
            <a:gd name="connsiteY14" fmla="*/ 1860893 h 1860893"/>
            <a:gd name="connsiteX15" fmla="*/ 621609 w 5673743"/>
            <a:gd name="connsiteY15" fmla="*/ 1206551 h 1860893"/>
            <a:gd name="connsiteX16" fmla="*/ 406496 w 5673743"/>
            <a:gd name="connsiteY16" fmla="*/ 999188 h 1860893"/>
            <a:gd name="connsiteX17" fmla="*/ 406496 w 5673743"/>
            <a:gd name="connsiteY17" fmla="*/ 999192 h 1860893"/>
            <a:gd name="connsiteX18" fmla="*/ 406496 w 5673743"/>
            <a:gd name="connsiteY18" fmla="*/ 699434 h 1860893"/>
            <a:gd name="connsiteX19" fmla="*/ 417702 w 5673743"/>
            <a:gd name="connsiteY19" fmla="*/ 464111 h 1860893"/>
            <a:gd name="connsiteX20" fmla="*/ 8 w 5673743"/>
            <a:gd name="connsiteY20" fmla="*/ 161118 h 1860893"/>
            <a:gd name="connsiteX21" fmla="*/ 406496 w 5673743"/>
            <a:gd name="connsiteY21" fmla="*/ 199842 h 1860893"/>
            <a:gd name="connsiteX0" fmla="*/ 406496 w 5673743"/>
            <a:gd name="connsiteY0" fmla="*/ 199842 h 1933951"/>
            <a:gd name="connsiteX1" fmla="*/ 606338 w 5673743"/>
            <a:gd name="connsiteY1" fmla="*/ 0 h 1933951"/>
            <a:gd name="connsiteX2" fmla="*/ 3478776 w 5673743"/>
            <a:gd name="connsiteY2" fmla="*/ 0 h 1933951"/>
            <a:gd name="connsiteX3" fmla="*/ 3478776 w 5673743"/>
            <a:gd name="connsiteY3" fmla="*/ 0 h 1933951"/>
            <a:gd name="connsiteX4" fmla="*/ 4795467 w 5673743"/>
            <a:gd name="connsiteY4" fmla="*/ 0 h 1933951"/>
            <a:gd name="connsiteX5" fmla="*/ 5473419 w 5673743"/>
            <a:gd name="connsiteY5" fmla="*/ 0 h 1933951"/>
            <a:gd name="connsiteX6" fmla="*/ 5673261 w 5673743"/>
            <a:gd name="connsiteY6" fmla="*/ 199842 h 1933951"/>
            <a:gd name="connsiteX7" fmla="*/ 5673261 w 5673743"/>
            <a:gd name="connsiteY7" fmla="*/ 699434 h 1933951"/>
            <a:gd name="connsiteX8" fmla="*/ 5673743 w 5673743"/>
            <a:gd name="connsiteY8" fmla="*/ 941473 h 1933951"/>
            <a:gd name="connsiteX9" fmla="*/ 5673261 w 5673743"/>
            <a:gd name="connsiteY9" fmla="*/ 999192 h 1933951"/>
            <a:gd name="connsiteX10" fmla="*/ 5673262 w 5673743"/>
            <a:gd name="connsiteY10" fmla="*/ 1164654 h 1933951"/>
            <a:gd name="connsiteX11" fmla="*/ 5473419 w 5673743"/>
            <a:gd name="connsiteY11" fmla="*/ 1199030 h 1933951"/>
            <a:gd name="connsiteX12" fmla="*/ 4795467 w 5673743"/>
            <a:gd name="connsiteY12" fmla="*/ 1199030 h 1933951"/>
            <a:gd name="connsiteX13" fmla="*/ 2486142 w 5673743"/>
            <a:gd name="connsiteY13" fmla="*/ 1199030 h 1933951"/>
            <a:gd name="connsiteX14" fmla="*/ 2898468 w 5673743"/>
            <a:gd name="connsiteY14" fmla="*/ 1933951 h 1933951"/>
            <a:gd name="connsiteX15" fmla="*/ 621609 w 5673743"/>
            <a:gd name="connsiteY15" fmla="*/ 1206551 h 1933951"/>
            <a:gd name="connsiteX16" fmla="*/ 406496 w 5673743"/>
            <a:gd name="connsiteY16" fmla="*/ 999188 h 1933951"/>
            <a:gd name="connsiteX17" fmla="*/ 406496 w 5673743"/>
            <a:gd name="connsiteY17" fmla="*/ 999192 h 1933951"/>
            <a:gd name="connsiteX18" fmla="*/ 406496 w 5673743"/>
            <a:gd name="connsiteY18" fmla="*/ 699434 h 1933951"/>
            <a:gd name="connsiteX19" fmla="*/ 417702 w 5673743"/>
            <a:gd name="connsiteY19" fmla="*/ 464111 h 1933951"/>
            <a:gd name="connsiteX20" fmla="*/ 8 w 5673743"/>
            <a:gd name="connsiteY20" fmla="*/ 161118 h 1933951"/>
            <a:gd name="connsiteX21" fmla="*/ 406496 w 5673743"/>
            <a:gd name="connsiteY21" fmla="*/ 199842 h 1933951"/>
            <a:gd name="connsiteX0" fmla="*/ 406496 w 5673743"/>
            <a:gd name="connsiteY0" fmla="*/ 199842 h 1933951"/>
            <a:gd name="connsiteX1" fmla="*/ 606338 w 5673743"/>
            <a:gd name="connsiteY1" fmla="*/ 0 h 1933951"/>
            <a:gd name="connsiteX2" fmla="*/ 3478776 w 5673743"/>
            <a:gd name="connsiteY2" fmla="*/ 0 h 1933951"/>
            <a:gd name="connsiteX3" fmla="*/ 3478776 w 5673743"/>
            <a:gd name="connsiteY3" fmla="*/ 0 h 1933951"/>
            <a:gd name="connsiteX4" fmla="*/ 4795467 w 5673743"/>
            <a:gd name="connsiteY4" fmla="*/ 0 h 1933951"/>
            <a:gd name="connsiteX5" fmla="*/ 5473419 w 5673743"/>
            <a:gd name="connsiteY5" fmla="*/ 0 h 1933951"/>
            <a:gd name="connsiteX6" fmla="*/ 5673261 w 5673743"/>
            <a:gd name="connsiteY6" fmla="*/ 199842 h 1933951"/>
            <a:gd name="connsiteX7" fmla="*/ 5673261 w 5673743"/>
            <a:gd name="connsiteY7" fmla="*/ 699434 h 1933951"/>
            <a:gd name="connsiteX8" fmla="*/ 5673743 w 5673743"/>
            <a:gd name="connsiteY8" fmla="*/ 941473 h 1933951"/>
            <a:gd name="connsiteX9" fmla="*/ 5673261 w 5673743"/>
            <a:gd name="connsiteY9" fmla="*/ 999192 h 1933951"/>
            <a:gd name="connsiteX10" fmla="*/ 5673262 w 5673743"/>
            <a:gd name="connsiteY10" fmla="*/ 1164654 h 1933951"/>
            <a:gd name="connsiteX11" fmla="*/ 5584983 w 5673743"/>
            <a:gd name="connsiteY11" fmla="*/ 1173543 h 1933951"/>
            <a:gd name="connsiteX12" fmla="*/ 5473419 w 5673743"/>
            <a:gd name="connsiteY12" fmla="*/ 1199030 h 1933951"/>
            <a:gd name="connsiteX13" fmla="*/ 4795467 w 5673743"/>
            <a:gd name="connsiteY13" fmla="*/ 1199030 h 1933951"/>
            <a:gd name="connsiteX14" fmla="*/ 2486142 w 5673743"/>
            <a:gd name="connsiteY14" fmla="*/ 1199030 h 1933951"/>
            <a:gd name="connsiteX15" fmla="*/ 2898468 w 5673743"/>
            <a:gd name="connsiteY15" fmla="*/ 1933951 h 1933951"/>
            <a:gd name="connsiteX16" fmla="*/ 621609 w 5673743"/>
            <a:gd name="connsiteY16" fmla="*/ 1206551 h 1933951"/>
            <a:gd name="connsiteX17" fmla="*/ 406496 w 5673743"/>
            <a:gd name="connsiteY17" fmla="*/ 999188 h 1933951"/>
            <a:gd name="connsiteX18" fmla="*/ 406496 w 5673743"/>
            <a:gd name="connsiteY18" fmla="*/ 999192 h 1933951"/>
            <a:gd name="connsiteX19" fmla="*/ 406496 w 5673743"/>
            <a:gd name="connsiteY19" fmla="*/ 699434 h 1933951"/>
            <a:gd name="connsiteX20" fmla="*/ 417702 w 5673743"/>
            <a:gd name="connsiteY20" fmla="*/ 464111 h 1933951"/>
            <a:gd name="connsiteX21" fmla="*/ 8 w 5673743"/>
            <a:gd name="connsiteY21" fmla="*/ 161118 h 1933951"/>
            <a:gd name="connsiteX22" fmla="*/ 406496 w 5673743"/>
            <a:gd name="connsiteY22" fmla="*/ 199842 h 1933951"/>
            <a:gd name="connsiteX0" fmla="*/ 406496 w 5673743"/>
            <a:gd name="connsiteY0" fmla="*/ 199842 h 1933951"/>
            <a:gd name="connsiteX1" fmla="*/ 606338 w 5673743"/>
            <a:gd name="connsiteY1" fmla="*/ 0 h 1933951"/>
            <a:gd name="connsiteX2" fmla="*/ 3478776 w 5673743"/>
            <a:gd name="connsiteY2" fmla="*/ 0 h 1933951"/>
            <a:gd name="connsiteX3" fmla="*/ 3478776 w 5673743"/>
            <a:gd name="connsiteY3" fmla="*/ 0 h 1933951"/>
            <a:gd name="connsiteX4" fmla="*/ 4795467 w 5673743"/>
            <a:gd name="connsiteY4" fmla="*/ 0 h 1933951"/>
            <a:gd name="connsiteX5" fmla="*/ 5473419 w 5673743"/>
            <a:gd name="connsiteY5" fmla="*/ 0 h 1933951"/>
            <a:gd name="connsiteX6" fmla="*/ 5673261 w 5673743"/>
            <a:gd name="connsiteY6" fmla="*/ 199842 h 1933951"/>
            <a:gd name="connsiteX7" fmla="*/ 5673261 w 5673743"/>
            <a:gd name="connsiteY7" fmla="*/ 699434 h 1933951"/>
            <a:gd name="connsiteX8" fmla="*/ 5673743 w 5673743"/>
            <a:gd name="connsiteY8" fmla="*/ 941473 h 1933951"/>
            <a:gd name="connsiteX9" fmla="*/ 5673261 w 5673743"/>
            <a:gd name="connsiteY9" fmla="*/ 999192 h 1933951"/>
            <a:gd name="connsiteX10" fmla="*/ 5673262 w 5673743"/>
            <a:gd name="connsiteY10" fmla="*/ 1164654 h 1933951"/>
            <a:gd name="connsiteX11" fmla="*/ 5629363 w 5673743"/>
            <a:gd name="connsiteY11" fmla="*/ 1197493 h 1933951"/>
            <a:gd name="connsiteX12" fmla="*/ 5473419 w 5673743"/>
            <a:gd name="connsiteY12" fmla="*/ 1199030 h 1933951"/>
            <a:gd name="connsiteX13" fmla="*/ 4795467 w 5673743"/>
            <a:gd name="connsiteY13" fmla="*/ 1199030 h 1933951"/>
            <a:gd name="connsiteX14" fmla="*/ 2486142 w 5673743"/>
            <a:gd name="connsiteY14" fmla="*/ 1199030 h 1933951"/>
            <a:gd name="connsiteX15" fmla="*/ 2898468 w 5673743"/>
            <a:gd name="connsiteY15" fmla="*/ 1933951 h 1933951"/>
            <a:gd name="connsiteX16" fmla="*/ 621609 w 5673743"/>
            <a:gd name="connsiteY16" fmla="*/ 1206551 h 1933951"/>
            <a:gd name="connsiteX17" fmla="*/ 406496 w 5673743"/>
            <a:gd name="connsiteY17" fmla="*/ 999188 h 1933951"/>
            <a:gd name="connsiteX18" fmla="*/ 406496 w 5673743"/>
            <a:gd name="connsiteY18" fmla="*/ 999192 h 1933951"/>
            <a:gd name="connsiteX19" fmla="*/ 406496 w 5673743"/>
            <a:gd name="connsiteY19" fmla="*/ 699434 h 1933951"/>
            <a:gd name="connsiteX20" fmla="*/ 417702 w 5673743"/>
            <a:gd name="connsiteY20" fmla="*/ 464111 h 1933951"/>
            <a:gd name="connsiteX21" fmla="*/ 8 w 5673743"/>
            <a:gd name="connsiteY21" fmla="*/ 161118 h 1933951"/>
            <a:gd name="connsiteX22" fmla="*/ 406496 w 5673743"/>
            <a:gd name="connsiteY22" fmla="*/ 199842 h 1933951"/>
            <a:gd name="connsiteX0" fmla="*/ 406496 w 5673743"/>
            <a:gd name="connsiteY0" fmla="*/ 199842 h 1436991"/>
            <a:gd name="connsiteX1" fmla="*/ 606338 w 5673743"/>
            <a:gd name="connsiteY1" fmla="*/ 0 h 1436991"/>
            <a:gd name="connsiteX2" fmla="*/ 3478776 w 5673743"/>
            <a:gd name="connsiteY2" fmla="*/ 0 h 1436991"/>
            <a:gd name="connsiteX3" fmla="*/ 3478776 w 5673743"/>
            <a:gd name="connsiteY3" fmla="*/ 0 h 1436991"/>
            <a:gd name="connsiteX4" fmla="*/ 4795467 w 5673743"/>
            <a:gd name="connsiteY4" fmla="*/ 0 h 1436991"/>
            <a:gd name="connsiteX5" fmla="*/ 5473419 w 5673743"/>
            <a:gd name="connsiteY5" fmla="*/ 0 h 1436991"/>
            <a:gd name="connsiteX6" fmla="*/ 5673261 w 5673743"/>
            <a:gd name="connsiteY6" fmla="*/ 199842 h 1436991"/>
            <a:gd name="connsiteX7" fmla="*/ 5673261 w 5673743"/>
            <a:gd name="connsiteY7" fmla="*/ 699434 h 1436991"/>
            <a:gd name="connsiteX8" fmla="*/ 5673743 w 5673743"/>
            <a:gd name="connsiteY8" fmla="*/ 941473 h 1436991"/>
            <a:gd name="connsiteX9" fmla="*/ 5673261 w 5673743"/>
            <a:gd name="connsiteY9" fmla="*/ 999192 h 1436991"/>
            <a:gd name="connsiteX10" fmla="*/ 5673262 w 5673743"/>
            <a:gd name="connsiteY10" fmla="*/ 1164654 h 1436991"/>
            <a:gd name="connsiteX11" fmla="*/ 5629363 w 5673743"/>
            <a:gd name="connsiteY11" fmla="*/ 1197493 h 1436991"/>
            <a:gd name="connsiteX12" fmla="*/ 5473419 w 5673743"/>
            <a:gd name="connsiteY12" fmla="*/ 1199030 h 1436991"/>
            <a:gd name="connsiteX13" fmla="*/ 4795467 w 5673743"/>
            <a:gd name="connsiteY13" fmla="*/ 1199030 h 1436991"/>
            <a:gd name="connsiteX14" fmla="*/ 2486142 w 5673743"/>
            <a:gd name="connsiteY14" fmla="*/ 1199030 h 1436991"/>
            <a:gd name="connsiteX15" fmla="*/ 2528631 w 5673743"/>
            <a:gd name="connsiteY15" fmla="*/ 1436991 h 1436991"/>
            <a:gd name="connsiteX16" fmla="*/ 621609 w 5673743"/>
            <a:gd name="connsiteY16" fmla="*/ 1206551 h 1436991"/>
            <a:gd name="connsiteX17" fmla="*/ 406496 w 5673743"/>
            <a:gd name="connsiteY17" fmla="*/ 999188 h 1436991"/>
            <a:gd name="connsiteX18" fmla="*/ 406496 w 5673743"/>
            <a:gd name="connsiteY18" fmla="*/ 999192 h 1436991"/>
            <a:gd name="connsiteX19" fmla="*/ 406496 w 5673743"/>
            <a:gd name="connsiteY19" fmla="*/ 699434 h 1436991"/>
            <a:gd name="connsiteX20" fmla="*/ 417702 w 5673743"/>
            <a:gd name="connsiteY20" fmla="*/ 464111 h 1436991"/>
            <a:gd name="connsiteX21" fmla="*/ 8 w 5673743"/>
            <a:gd name="connsiteY21" fmla="*/ 161118 h 1436991"/>
            <a:gd name="connsiteX22" fmla="*/ 406496 w 5673743"/>
            <a:gd name="connsiteY22" fmla="*/ 199842 h 1436991"/>
            <a:gd name="connsiteX0" fmla="*/ 406496 w 5673743"/>
            <a:gd name="connsiteY0" fmla="*/ 199842 h 1460941"/>
            <a:gd name="connsiteX1" fmla="*/ 606338 w 5673743"/>
            <a:gd name="connsiteY1" fmla="*/ 0 h 1460941"/>
            <a:gd name="connsiteX2" fmla="*/ 3478776 w 5673743"/>
            <a:gd name="connsiteY2" fmla="*/ 0 h 1460941"/>
            <a:gd name="connsiteX3" fmla="*/ 3478776 w 5673743"/>
            <a:gd name="connsiteY3" fmla="*/ 0 h 1460941"/>
            <a:gd name="connsiteX4" fmla="*/ 4795467 w 5673743"/>
            <a:gd name="connsiteY4" fmla="*/ 0 h 1460941"/>
            <a:gd name="connsiteX5" fmla="*/ 5473419 w 5673743"/>
            <a:gd name="connsiteY5" fmla="*/ 0 h 1460941"/>
            <a:gd name="connsiteX6" fmla="*/ 5673261 w 5673743"/>
            <a:gd name="connsiteY6" fmla="*/ 199842 h 1460941"/>
            <a:gd name="connsiteX7" fmla="*/ 5673261 w 5673743"/>
            <a:gd name="connsiteY7" fmla="*/ 699434 h 1460941"/>
            <a:gd name="connsiteX8" fmla="*/ 5673743 w 5673743"/>
            <a:gd name="connsiteY8" fmla="*/ 941473 h 1460941"/>
            <a:gd name="connsiteX9" fmla="*/ 5673261 w 5673743"/>
            <a:gd name="connsiteY9" fmla="*/ 999192 h 1460941"/>
            <a:gd name="connsiteX10" fmla="*/ 5673262 w 5673743"/>
            <a:gd name="connsiteY10" fmla="*/ 1164654 h 1460941"/>
            <a:gd name="connsiteX11" fmla="*/ 5629363 w 5673743"/>
            <a:gd name="connsiteY11" fmla="*/ 1197493 h 1460941"/>
            <a:gd name="connsiteX12" fmla="*/ 5473419 w 5673743"/>
            <a:gd name="connsiteY12" fmla="*/ 1199030 h 1460941"/>
            <a:gd name="connsiteX13" fmla="*/ 4795467 w 5673743"/>
            <a:gd name="connsiteY13" fmla="*/ 1199030 h 1460941"/>
            <a:gd name="connsiteX14" fmla="*/ 2486142 w 5673743"/>
            <a:gd name="connsiteY14" fmla="*/ 1199030 h 1460941"/>
            <a:gd name="connsiteX15" fmla="*/ 2706152 w 5673743"/>
            <a:gd name="connsiteY15" fmla="*/ 1460941 h 1460941"/>
            <a:gd name="connsiteX16" fmla="*/ 621609 w 5673743"/>
            <a:gd name="connsiteY16" fmla="*/ 1206551 h 1460941"/>
            <a:gd name="connsiteX17" fmla="*/ 406496 w 5673743"/>
            <a:gd name="connsiteY17" fmla="*/ 999188 h 1460941"/>
            <a:gd name="connsiteX18" fmla="*/ 406496 w 5673743"/>
            <a:gd name="connsiteY18" fmla="*/ 999192 h 1460941"/>
            <a:gd name="connsiteX19" fmla="*/ 406496 w 5673743"/>
            <a:gd name="connsiteY19" fmla="*/ 699434 h 1460941"/>
            <a:gd name="connsiteX20" fmla="*/ 417702 w 5673743"/>
            <a:gd name="connsiteY20" fmla="*/ 464111 h 1460941"/>
            <a:gd name="connsiteX21" fmla="*/ 8 w 5673743"/>
            <a:gd name="connsiteY21" fmla="*/ 161118 h 1460941"/>
            <a:gd name="connsiteX22" fmla="*/ 406496 w 5673743"/>
            <a:gd name="connsiteY22" fmla="*/ 199842 h 14609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</a:cxnLst>
          <a:rect l="l" t="t" r="r" b="b"/>
          <a:pathLst>
            <a:path w="5673743" h="1460941">
              <a:moveTo>
                <a:pt x="406496" y="199842"/>
              </a:moveTo>
              <a:cubicBezTo>
                <a:pt x="406496" y="89472"/>
                <a:pt x="495968" y="0"/>
                <a:pt x="606338" y="0"/>
              </a:cubicBezTo>
              <a:lnTo>
                <a:pt x="3478776" y="0"/>
              </a:lnTo>
              <a:lnTo>
                <a:pt x="3478776" y="0"/>
              </a:lnTo>
              <a:lnTo>
                <a:pt x="4795467" y="0"/>
              </a:lnTo>
              <a:lnTo>
                <a:pt x="5473419" y="0"/>
              </a:lnTo>
              <a:cubicBezTo>
                <a:pt x="5583789" y="0"/>
                <a:pt x="5673261" y="89472"/>
                <a:pt x="5673261" y="199842"/>
              </a:cubicBezTo>
              <a:lnTo>
                <a:pt x="5673261" y="699434"/>
              </a:lnTo>
              <a:cubicBezTo>
                <a:pt x="5673422" y="780114"/>
                <a:pt x="5673582" y="860793"/>
                <a:pt x="5673743" y="941473"/>
              </a:cubicBezTo>
              <a:cubicBezTo>
                <a:pt x="5673582" y="960713"/>
                <a:pt x="5673422" y="979952"/>
                <a:pt x="5673261" y="999192"/>
              </a:cubicBezTo>
              <a:cubicBezTo>
                <a:pt x="5673261" y="999191"/>
                <a:pt x="5673262" y="1164655"/>
                <a:pt x="5673262" y="1164654"/>
              </a:cubicBezTo>
              <a:cubicBezTo>
                <a:pt x="5661015" y="1202694"/>
                <a:pt x="5662670" y="1191764"/>
                <a:pt x="5629363" y="1197493"/>
              </a:cubicBezTo>
              <a:cubicBezTo>
                <a:pt x="5596056" y="1203222"/>
                <a:pt x="5607470" y="1203763"/>
                <a:pt x="5473419" y="1199030"/>
              </a:cubicBezTo>
              <a:lnTo>
                <a:pt x="4795467" y="1199030"/>
              </a:lnTo>
              <a:lnTo>
                <a:pt x="2486142" y="1199030"/>
              </a:lnTo>
              <a:lnTo>
                <a:pt x="2706152" y="1460941"/>
              </a:lnTo>
              <a:cubicBezTo>
                <a:pt x="1952289" y="1242827"/>
                <a:pt x="2475005" y="1206551"/>
                <a:pt x="621609" y="1206551"/>
              </a:cubicBezTo>
              <a:cubicBezTo>
                <a:pt x="511239" y="1206551"/>
                <a:pt x="406496" y="1109558"/>
                <a:pt x="406496" y="999188"/>
              </a:cubicBezTo>
              <a:lnTo>
                <a:pt x="406496" y="999192"/>
              </a:lnTo>
              <a:lnTo>
                <a:pt x="406496" y="699434"/>
              </a:lnTo>
              <a:lnTo>
                <a:pt x="417702" y="464111"/>
              </a:lnTo>
              <a:cubicBezTo>
                <a:pt x="389687" y="386759"/>
                <a:pt x="1876" y="205163"/>
                <a:pt x="8" y="161118"/>
              </a:cubicBezTo>
              <a:cubicBezTo>
                <a:pt x="-1860" y="117073"/>
                <a:pt x="345174" y="239063"/>
                <a:pt x="406496" y="199842"/>
              </a:cubicBezTo>
              <a:close/>
            </a:path>
          </a:pathLst>
        </a:cu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ja-JP" altLang="en-US" sz="1100" b="1">
              <a:solidFill>
                <a:sysClr val="windowText" lastClr="000000"/>
              </a:solidFill>
            </a:rPr>
            <a:t>　　　　</a:t>
          </a:r>
          <a:r>
            <a:rPr kumimoji="1" lang="ja-JP" altLang="en-US" sz="1400" b="1">
              <a:solidFill>
                <a:sysClr val="windowText" lastClr="000000"/>
              </a:solidFill>
            </a:rPr>
            <a:t>　</a:t>
          </a:r>
          <a:r>
            <a:rPr kumimoji="1" lang="en-US" altLang="ja-JP" sz="1400" b="1" u="sng">
              <a:solidFill>
                <a:sysClr val="windowText" lastClr="000000"/>
              </a:solidFill>
            </a:rPr>
            <a:t>【</a:t>
          </a:r>
          <a:r>
            <a:rPr kumimoji="1" lang="ja-JP" altLang="en-US" sz="1400" b="1" u="sng">
              <a:solidFill>
                <a:sysClr val="windowText" lastClr="000000"/>
              </a:solidFill>
            </a:rPr>
            <a:t>提供日数の考え方</a:t>
          </a:r>
          <a:r>
            <a:rPr kumimoji="1" lang="en-US" altLang="ja-JP" sz="1400" b="1" u="sng">
              <a:solidFill>
                <a:sysClr val="windowText" lastClr="000000"/>
              </a:solidFill>
            </a:rPr>
            <a:t>】</a:t>
          </a:r>
        </a:p>
        <a:p>
          <a:pPr algn="l"/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　</a:t>
          </a:r>
          <a:r>
            <a:rPr kumimoji="1" lang="ja-JP" altLang="en-US" sz="1400">
              <a:solidFill>
                <a:sysClr val="windowText" lastClr="000000"/>
              </a:solidFill>
            </a:rPr>
            <a:t>　</a:t>
          </a:r>
          <a:r>
            <a:rPr kumimoji="1" lang="ja-JP" altLang="en-US" sz="1400" b="1">
              <a:solidFill>
                <a:sysClr val="windowText" lastClr="000000"/>
              </a:solidFill>
            </a:rPr>
            <a:t>①途中入園・転入･復学の場合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　　　　＝認定開始日</a:t>
          </a:r>
          <a:r>
            <a:rPr kumimoji="1" lang="en-US" altLang="ja-JP" sz="1400" b="1">
              <a:solidFill>
                <a:sysClr val="windowText" lastClr="000000"/>
              </a:solidFill>
            </a:rPr>
            <a:t>(</a:t>
          </a:r>
          <a:r>
            <a:rPr kumimoji="1" lang="ja-JP" altLang="en-US" sz="1400" b="1">
              <a:solidFill>
                <a:sysClr val="windowText" lastClr="000000"/>
              </a:solidFill>
            </a:rPr>
            <a:t>入園日・転入日・復学日</a:t>
          </a:r>
          <a:r>
            <a:rPr kumimoji="1" lang="en-US" altLang="ja-JP" sz="1400" b="1">
              <a:solidFill>
                <a:sysClr val="windowText" lastClr="000000"/>
              </a:solidFill>
            </a:rPr>
            <a:t>)</a:t>
          </a:r>
          <a:r>
            <a:rPr kumimoji="1" lang="ja-JP" altLang="en-US" sz="1400" b="1">
              <a:solidFill>
                <a:sysClr val="windowText" lastClr="000000"/>
              </a:solidFill>
            </a:rPr>
            <a:t>～当月末までの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　　　　　　開所日数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400" b="1">
            <a:solidFill>
              <a:sysClr val="windowText" lastClr="000000"/>
            </a:solidFill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</a:rPr>
            <a:t>　　　②転出・休学の場合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</a:rPr>
            <a:t>　　　　　＝当月初日～認定終了日</a:t>
          </a:r>
          <a:r>
            <a:rPr kumimoji="1" lang="en-US" altLang="ja-JP" sz="1400" b="1">
              <a:solidFill>
                <a:sysClr val="windowText" lastClr="000000"/>
              </a:solidFill>
            </a:rPr>
            <a:t>(</a:t>
          </a:r>
          <a:r>
            <a:rPr kumimoji="1" lang="ja-JP" altLang="en-US" sz="1400" b="1">
              <a:solidFill>
                <a:sysClr val="windowText" lastClr="000000"/>
              </a:solidFill>
            </a:rPr>
            <a:t>転出日・休学日の前日</a:t>
          </a:r>
          <a:r>
            <a:rPr kumimoji="1" lang="en-US" altLang="ja-JP" sz="1400" b="1">
              <a:solidFill>
                <a:sysClr val="windowText" lastClr="000000"/>
              </a:solidFill>
            </a:rPr>
            <a:t>)</a:t>
          </a:r>
          <a:r>
            <a:rPr kumimoji="1" lang="ja-JP" altLang="en-US" sz="1400" b="1">
              <a:solidFill>
                <a:sysClr val="windowText" lastClr="000000"/>
              </a:solidFill>
            </a:rPr>
            <a:t>までの　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開所日数</a:t>
          </a:r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③退園の場合</a:t>
          </a:r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＝当月初日～認定終了日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退園日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までの開所日数</a:t>
          </a:r>
        </a:p>
        <a:p>
          <a:endParaRPr lang="ja-JP" altLang="ja-JP" sz="14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30</xdr:col>
      <xdr:colOff>134470</xdr:colOff>
      <xdr:row>61</xdr:row>
      <xdr:rowOff>89647</xdr:rowOff>
    </xdr:from>
    <xdr:to>
      <xdr:col>32</xdr:col>
      <xdr:colOff>459441</xdr:colOff>
      <xdr:row>65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602195" y="15939247"/>
          <a:ext cx="1772771" cy="643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＠</a:t>
          </a:r>
          <a:r>
            <a:rPr kumimoji="1" lang="en-US" altLang="ja-JP" sz="1100"/>
            <a:t>※</a:t>
          </a:r>
          <a:r>
            <a:rPr kumimoji="1" lang="ja-JP" altLang="en-US" sz="1100"/>
            <a:t>●△</a:t>
          </a:r>
          <a:r>
            <a:rPr kumimoji="1" lang="en-US" altLang="ja-JP" sz="1100"/>
            <a:t>×</a:t>
          </a:r>
          <a:r>
            <a:rPr kumimoji="1" lang="ja-JP" altLang="en-US" sz="1100"/>
            <a:t>★～▽∵～</a:t>
          </a:r>
          <a:r>
            <a:rPr kumimoji="1" lang="en-US" altLang="ja-JP" sz="1100"/>
            <a:t>×</a:t>
          </a:r>
          <a:r>
            <a:rPr kumimoji="1" lang="ja-JP" altLang="en-US" sz="1100"/>
            <a:t>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●△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★～▽∵～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◎＠★～▽∵～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★～▽∵～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30</xdr:col>
      <xdr:colOff>123264</xdr:colOff>
      <xdr:row>64</xdr:row>
      <xdr:rowOff>78442</xdr:rowOff>
    </xdr:from>
    <xdr:to>
      <xdr:col>32</xdr:col>
      <xdr:colOff>212910</xdr:colOff>
      <xdr:row>69</xdr:row>
      <xdr:rowOff>78441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90989" y="16490017"/>
          <a:ext cx="1537446" cy="876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＠</a:t>
          </a:r>
          <a:r>
            <a:rPr kumimoji="1" lang="en-US" altLang="ja-JP" sz="1100"/>
            <a:t>※</a:t>
          </a:r>
          <a:r>
            <a:rPr kumimoji="1" lang="ja-JP" altLang="en-US" sz="1100"/>
            <a:t>●△</a:t>
          </a:r>
          <a:r>
            <a:rPr kumimoji="1" lang="en-US" altLang="ja-JP" sz="1100"/>
            <a:t>×</a:t>
          </a:r>
          <a:r>
            <a:rPr kumimoji="1" lang="ja-JP" altLang="en-US" sz="1100"/>
            <a:t>★～▽∵～</a:t>
          </a:r>
          <a:r>
            <a:rPr kumimoji="1" lang="en-US" altLang="ja-JP" sz="1100"/>
            <a:t>×</a:t>
          </a:r>
          <a:r>
            <a:rPr kumimoji="1" lang="ja-JP" altLang="en-US" sz="1100"/>
            <a:t>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●△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★～▽∵～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◎＠●△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★～▽∵～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23</xdr:col>
      <xdr:colOff>27215</xdr:colOff>
      <xdr:row>4</xdr:row>
      <xdr:rowOff>95251</xdr:rowOff>
    </xdr:from>
    <xdr:to>
      <xdr:col>34</xdr:col>
      <xdr:colOff>530678</xdr:colOff>
      <xdr:row>8</xdr:row>
      <xdr:rowOff>27214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942240" y="790576"/>
          <a:ext cx="5951763" cy="119878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注！）</a:t>
          </a:r>
          <a:r>
            <a:rPr kumimoji="1" lang="ja-JP" altLang="en-US" sz="16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この計算シートで計算が出来ない特例の異動事由の場合</a:t>
          </a:r>
          <a:r>
            <a:rPr kumimoji="1" lang="en-US" altLang="ja-JP" sz="16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(※)</a:t>
          </a:r>
          <a:r>
            <a:rPr kumimoji="1" lang="ja-JP" altLang="en-US" sz="16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ご連絡ください。算定後、日割り額をお知らせいたします。</a:t>
          </a:r>
          <a:endParaRPr kumimoji="1" lang="en-US" altLang="ja-JP" sz="16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(※1</a:t>
          </a:r>
          <a:r>
            <a:rPr kumimoji="1" lang="ja-JP" altLang="en-US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名の児童に対して</a:t>
          </a:r>
          <a:r>
            <a:rPr kumimoji="1" lang="en-US" altLang="ja-JP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2</a:t>
          </a:r>
          <a:r>
            <a:rPr kumimoji="1" lang="ja-JP" altLang="en-US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つ以上の異動事由が生じる場合等</a:t>
          </a:r>
          <a:r>
            <a:rPr kumimoji="1" lang="en-US" altLang="ja-JP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)</a:t>
          </a:r>
          <a:endParaRPr kumimoji="1" lang="ja-JP" altLang="en-US" sz="14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605118</xdr:colOff>
      <xdr:row>58</xdr:row>
      <xdr:rowOff>89647</xdr:rowOff>
    </xdr:from>
    <xdr:to>
      <xdr:col>33</xdr:col>
      <xdr:colOff>571499</xdr:colOff>
      <xdr:row>75</xdr:row>
      <xdr:rowOff>123615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8943" y="16596472"/>
          <a:ext cx="2861981" cy="3015293"/>
        </a:xfrm>
        <a:prstGeom prst="rect">
          <a:avLst/>
        </a:prstGeom>
      </xdr:spPr>
    </xdr:pic>
    <xdr:clientData/>
  </xdr:twoCellAnchor>
  <xdr:twoCellAnchor>
    <xdr:from>
      <xdr:col>26</xdr:col>
      <xdr:colOff>128857</xdr:colOff>
      <xdr:row>47</xdr:row>
      <xdr:rowOff>449036</xdr:rowOff>
    </xdr:from>
    <xdr:to>
      <xdr:col>34</xdr:col>
      <xdr:colOff>680356</xdr:colOff>
      <xdr:row>61</xdr:row>
      <xdr:rowOff>244928</xdr:rowOff>
    </xdr:to>
    <xdr:sp macro="" textlink="">
      <xdr:nvSpPr>
        <xdr:cNvPr id="3" name="角丸四角形吹き出し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15407" y="13869761"/>
          <a:ext cx="5228274" cy="3396342"/>
        </a:xfrm>
        <a:custGeom>
          <a:avLst/>
          <a:gdLst>
            <a:gd name="connsiteX0" fmla="*/ 0 w 5266765"/>
            <a:gd name="connsiteY0" fmla="*/ 199842 h 1199030"/>
            <a:gd name="connsiteX1" fmla="*/ 199842 w 5266765"/>
            <a:gd name="connsiteY1" fmla="*/ 0 h 1199030"/>
            <a:gd name="connsiteX2" fmla="*/ 3072280 w 5266765"/>
            <a:gd name="connsiteY2" fmla="*/ 0 h 1199030"/>
            <a:gd name="connsiteX3" fmla="*/ 3072280 w 5266765"/>
            <a:gd name="connsiteY3" fmla="*/ 0 h 1199030"/>
            <a:gd name="connsiteX4" fmla="*/ 4388971 w 5266765"/>
            <a:gd name="connsiteY4" fmla="*/ 0 h 1199030"/>
            <a:gd name="connsiteX5" fmla="*/ 5066923 w 5266765"/>
            <a:gd name="connsiteY5" fmla="*/ 0 h 1199030"/>
            <a:gd name="connsiteX6" fmla="*/ 5266765 w 5266765"/>
            <a:gd name="connsiteY6" fmla="*/ 199842 h 1199030"/>
            <a:gd name="connsiteX7" fmla="*/ 5266765 w 5266765"/>
            <a:gd name="connsiteY7" fmla="*/ 699434 h 1199030"/>
            <a:gd name="connsiteX8" fmla="*/ 6702748 w 5266765"/>
            <a:gd name="connsiteY8" fmla="*/ 1452913 h 1199030"/>
            <a:gd name="connsiteX9" fmla="*/ 5266765 w 5266765"/>
            <a:gd name="connsiteY9" fmla="*/ 999192 h 1199030"/>
            <a:gd name="connsiteX10" fmla="*/ 5266765 w 5266765"/>
            <a:gd name="connsiteY10" fmla="*/ 999188 h 1199030"/>
            <a:gd name="connsiteX11" fmla="*/ 5066923 w 5266765"/>
            <a:gd name="connsiteY11" fmla="*/ 1199030 h 1199030"/>
            <a:gd name="connsiteX12" fmla="*/ 4388971 w 5266765"/>
            <a:gd name="connsiteY12" fmla="*/ 1199030 h 1199030"/>
            <a:gd name="connsiteX13" fmla="*/ 3072280 w 5266765"/>
            <a:gd name="connsiteY13" fmla="*/ 1199030 h 1199030"/>
            <a:gd name="connsiteX14" fmla="*/ 3072280 w 5266765"/>
            <a:gd name="connsiteY14" fmla="*/ 1199030 h 1199030"/>
            <a:gd name="connsiteX15" fmla="*/ 199842 w 5266765"/>
            <a:gd name="connsiteY15" fmla="*/ 1199030 h 1199030"/>
            <a:gd name="connsiteX16" fmla="*/ 0 w 5266765"/>
            <a:gd name="connsiteY16" fmla="*/ 999188 h 1199030"/>
            <a:gd name="connsiteX17" fmla="*/ 0 w 5266765"/>
            <a:gd name="connsiteY17" fmla="*/ 999192 h 1199030"/>
            <a:gd name="connsiteX18" fmla="*/ 0 w 5266765"/>
            <a:gd name="connsiteY18" fmla="*/ 699434 h 1199030"/>
            <a:gd name="connsiteX19" fmla="*/ 0 w 5266765"/>
            <a:gd name="connsiteY19" fmla="*/ 699434 h 1199030"/>
            <a:gd name="connsiteX20" fmla="*/ 0 w 5266765"/>
            <a:gd name="connsiteY20" fmla="*/ 199842 h 1199030"/>
            <a:gd name="connsiteX0" fmla="*/ 159372 w 6862120"/>
            <a:gd name="connsiteY0" fmla="*/ 199842 h 1452913"/>
            <a:gd name="connsiteX1" fmla="*/ 359214 w 6862120"/>
            <a:gd name="connsiteY1" fmla="*/ 0 h 1452913"/>
            <a:gd name="connsiteX2" fmla="*/ 3231652 w 6862120"/>
            <a:gd name="connsiteY2" fmla="*/ 0 h 1452913"/>
            <a:gd name="connsiteX3" fmla="*/ 3231652 w 6862120"/>
            <a:gd name="connsiteY3" fmla="*/ 0 h 1452913"/>
            <a:gd name="connsiteX4" fmla="*/ 4548343 w 6862120"/>
            <a:gd name="connsiteY4" fmla="*/ 0 h 1452913"/>
            <a:gd name="connsiteX5" fmla="*/ 5226295 w 6862120"/>
            <a:gd name="connsiteY5" fmla="*/ 0 h 1452913"/>
            <a:gd name="connsiteX6" fmla="*/ 5426137 w 6862120"/>
            <a:gd name="connsiteY6" fmla="*/ 199842 h 1452913"/>
            <a:gd name="connsiteX7" fmla="*/ 5426137 w 6862120"/>
            <a:gd name="connsiteY7" fmla="*/ 699434 h 1452913"/>
            <a:gd name="connsiteX8" fmla="*/ 6862120 w 6862120"/>
            <a:gd name="connsiteY8" fmla="*/ 1452913 h 1452913"/>
            <a:gd name="connsiteX9" fmla="*/ 5426137 w 6862120"/>
            <a:gd name="connsiteY9" fmla="*/ 999192 h 1452913"/>
            <a:gd name="connsiteX10" fmla="*/ 5426137 w 6862120"/>
            <a:gd name="connsiteY10" fmla="*/ 999188 h 1452913"/>
            <a:gd name="connsiteX11" fmla="*/ 5226295 w 6862120"/>
            <a:gd name="connsiteY11" fmla="*/ 1199030 h 1452913"/>
            <a:gd name="connsiteX12" fmla="*/ 4548343 w 6862120"/>
            <a:gd name="connsiteY12" fmla="*/ 1199030 h 1452913"/>
            <a:gd name="connsiteX13" fmla="*/ 3231652 w 6862120"/>
            <a:gd name="connsiteY13" fmla="*/ 1199030 h 1452913"/>
            <a:gd name="connsiteX14" fmla="*/ 3231652 w 6862120"/>
            <a:gd name="connsiteY14" fmla="*/ 1199030 h 1452913"/>
            <a:gd name="connsiteX15" fmla="*/ 359214 w 6862120"/>
            <a:gd name="connsiteY15" fmla="*/ 1199030 h 1452913"/>
            <a:gd name="connsiteX16" fmla="*/ 159372 w 6862120"/>
            <a:gd name="connsiteY16" fmla="*/ 999188 h 1452913"/>
            <a:gd name="connsiteX17" fmla="*/ 159372 w 6862120"/>
            <a:gd name="connsiteY17" fmla="*/ 999192 h 1452913"/>
            <a:gd name="connsiteX18" fmla="*/ 159372 w 6862120"/>
            <a:gd name="connsiteY18" fmla="*/ 699434 h 1452913"/>
            <a:gd name="connsiteX19" fmla="*/ 159372 w 6862120"/>
            <a:gd name="connsiteY19" fmla="*/ 699434 h 1452913"/>
            <a:gd name="connsiteX20" fmla="*/ 159372 w 6862120"/>
            <a:gd name="connsiteY20" fmla="*/ 199842 h 1452913"/>
            <a:gd name="connsiteX0" fmla="*/ 156519 w 6859267"/>
            <a:gd name="connsiteY0" fmla="*/ 199842 h 1452913"/>
            <a:gd name="connsiteX1" fmla="*/ 356361 w 6859267"/>
            <a:gd name="connsiteY1" fmla="*/ 0 h 1452913"/>
            <a:gd name="connsiteX2" fmla="*/ 3228799 w 6859267"/>
            <a:gd name="connsiteY2" fmla="*/ 0 h 1452913"/>
            <a:gd name="connsiteX3" fmla="*/ 3228799 w 6859267"/>
            <a:gd name="connsiteY3" fmla="*/ 0 h 1452913"/>
            <a:gd name="connsiteX4" fmla="*/ 4545490 w 6859267"/>
            <a:gd name="connsiteY4" fmla="*/ 0 h 1452913"/>
            <a:gd name="connsiteX5" fmla="*/ 5223442 w 6859267"/>
            <a:gd name="connsiteY5" fmla="*/ 0 h 1452913"/>
            <a:gd name="connsiteX6" fmla="*/ 5423284 w 6859267"/>
            <a:gd name="connsiteY6" fmla="*/ 199842 h 1452913"/>
            <a:gd name="connsiteX7" fmla="*/ 5423284 w 6859267"/>
            <a:gd name="connsiteY7" fmla="*/ 699434 h 1452913"/>
            <a:gd name="connsiteX8" fmla="*/ 6859267 w 6859267"/>
            <a:gd name="connsiteY8" fmla="*/ 1452913 h 1452913"/>
            <a:gd name="connsiteX9" fmla="*/ 5423284 w 6859267"/>
            <a:gd name="connsiteY9" fmla="*/ 999192 h 1452913"/>
            <a:gd name="connsiteX10" fmla="*/ 5423284 w 6859267"/>
            <a:gd name="connsiteY10" fmla="*/ 999188 h 1452913"/>
            <a:gd name="connsiteX11" fmla="*/ 5223442 w 6859267"/>
            <a:gd name="connsiteY11" fmla="*/ 1199030 h 1452913"/>
            <a:gd name="connsiteX12" fmla="*/ 4545490 w 6859267"/>
            <a:gd name="connsiteY12" fmla="*/ 1199030 h 1452913"/>
            <a:gd name="connsiteX13" fmla="*/ 3228799 w 6859267"/>
            <a:gd name="connsiteY13" fmla="*/ 1199030 h 1452913"/>
            <a:gd name="connsiteX14" fmla="*/ 3228799 w 6859267"/>
            <a:gd name="connsiteY14" fmla="*/ 1199030 h 1452913"/>
            <a:gd name="connsiteX15" fmla="*/ 356361 w 6859267"/>
            <a:gd name="connsiteY15" fmla="*/ 1199030 h 1452913"/>
            <a:gd name="connsiteX16" fmla="*/ 156519 w 6859267"/>
            <a:gd name="connsiteY16" fmla="*/ 999188 h 1452913"/>
            <a:gd name="connsiteX17" fmla="*/ 156519 w 6859267"/>
            <a:gd name="connsiteY17" fmla="*/ 999192 h 1452913"/>
            <a:gd name="connsiteX18" fmla="*/ 156519 w 6859267"/>
            <a:gd name="connsiteY18" fmla="*/ 699434 h 1452913"/>
            <a:gd name="connsiteX19" fmla="*/ 167725 w 6859267"/>
            <a:gd name="connsiteY19" fmla="*/ 464111 h 1452913"/>
            <a:gd name="connsiteX20" fmla="*/ 156519 w 6859267"/>
            <a:gd name="connsiteY20" fmla="*/ 199842 h 1452913"/>
            <a:gd name="connsiteX0" fmla="*/ 437036 w 7139784"/>
            <a:gd name="connsiteY0" fmla="*/ 199842 h 1452913"/>
            <a:gd name="connsiteX1" fmla="*/ 636878 w 7139784"/>
            <a:gd name="connsiteY1" fmla="*/ 0 h 1452913"/>
            <a:gd name="connsiteX2" fmla="*/ 3509316 w 7139784"/>
            <a:gd name="connsiteY2" fmla="*/ 0 h 1452913"/>
            <a:gd name="connsiteX3" fmla="*/ 3509316 w 7139784"/>
            <a:gd name="connsiteY3" fmla="*/ 0 h 1452913"/>
            <a:gd name="connsiteX4" fmla="*/ 4826007 w 7139784"/>
            <a:gd name="connsiteY4" fmla="*/ 0 h 1452913"/>
            <a:gd name="connsiteX5" fmla="*/ 5503959 w 7139784"/>
            <a:gd name="connsiteY5" fmla="*/ 0 h 1452913"/>
            <a:gd name="connsiteX6" fmla="*/ 5703801 w 7139784"/>
            <a:gd name="connsiteY6" fmla="*/ 199842 h 1452913"/>
            <a:gd name="connsiteX7" fmla="*/ 5703801 w 7139784"/>
            <a:gd name="connsiteY7" fmla="*/ 699434 h 1452913"/>
            <a:gd name="connsiteX8" fmla="*/ 7139784 w 7139784"/>
            <a:gd name="connsiteY8" fmla="*/ 1452913 h 1452913"/>
            <a:gd name="connsiteX9" fmla="*/ 5703801 w 7139784"/>
            <a:gd name="connsiteY9" fmla="*/ 999192 h 1452913"/>
            <a:gd name="connsiteX10" fmla="*/ 5703801 w 7139784"/>
            <a:gd name="connsiteY10" fmla="*/ 999188 h 1452913"/>
            <a:gd name="connsiteX11" fmla="*/ 5503959 w 7139784"/>
            <a:gd name="connsiteY11" fmla="*/ 1199030 h 1452913"/>
            <a:gd name="connsiteX12" fmla="*/ 4826007 w 7139784"/>
            <a:gd name="connsiteY12" fmla="*/ 1199030 h 1452913"/>
            <a:gd name="connsiteX13" fmla="*/ 3509316 w 7139784"/>
            <a:gd name="connsiteY13" fmla="*/ 1199030 h 1452913"/>
            <a:gd name="connsiteX14" fmla="*/ 3509316 w 7139784"/>
            <a:gd name="connsiteY14" fmla="*/ 1199030 h 1452913"/>
            <a:gd name="connsiteX15" fmla="*/ 636878 w 7139784"/>
            <a:gd name="connsiteY15" fmla="*/ 1199030 h 1452913"/>
            <a:gd name="connsiteX16" fmla="*/ 437036 w 7139784"/>
            <a:gd name="connsiteY16" fmla="*/ 999188 h 1452913"/>
            <a:gd name="connsiteX17" fmla="*/ 437036 w 7139784"/>
            <a:gd name="connsiteY17" fmla="*/ 999192 h 1452913"/>
            <a:gd name="connsiteX18" fmla="*/ 437036 w 7139784"/>
            <a:gd name="connsiteY18" fmla="*/ 699434 h 1452913"/>
            <a:gd name="connsiteX19" fmla="*/ 448242 w 7139784"/>
            <a:gd name="connsiteY19" fmla="*/ 464111 h 1452913"/>
            <a:gd name="connsiteX20" fmla="*/ 6 w 7139784"/>
            <a:gd name="connsiteY20" fmla="*/ 201706 h 1452913"/>
            <a:gd name="connsiteX21" fmla="*/ 437036 w 7139784"/>
            <a:gd name="connsiteY21" fmla="*/ 199842 h 1452913"/>
            <a:gd name="connsiteX0" fmla="*/ 437036 w 7139784"/>
            <a:gd name="connsiteY0" fmla="*/ 199842 h 1452913"/>
            <a:gd name="connsiteX1" fmla="*/ 636878 w 7139784"/>
            <a:gd name="connsiteY1" fmla="*/ 0 h 1452913"/>
            <a:gd name="connsiteX2" fmla="*/ 3509316 w 7139784"/>
            <a:gd name="connsiteY2" fmla="*/ 0 h 1452913"/>
            <a:gd name="connsiteX3" fmla="*/ 3509316 w 7139784"/>
            <a:gd name="connsiteY3" fmla="*/ 0 h 1452913"/>
            <a:gd name="connsiteX4" fmla="*/ 4826007 w 7139784"/>
            <a:gd name="connsiteY4" fmla="*/ 0 h 1452913"/>
            <a:gd name="connsiteX5" fmla="*/ 5503959 w 7139784"/>
            <a:gd name="connsiteY5" fmla="*/ 0 h 1452913"/>
            <a:gd name="connsiteX6" fmla="*/ 5703801 w 7139784"/>
            <a:gd name="connsiteY6" fmla="*/ 199842 h 1452913"/>
            <a:gd name="connsiteX7" fmla="*/ 5703801 w 7139784"/>
            <a:gd name="connsiteY7" fmla="*/ 699434 h 1452913"/>
            <a:gd name="connsiteX8" fmla="*/ 7139784 w 7139784"/>
            <a:gd name="connsiteY8" fmla="*/ 1452913 h 1452913"/>
            <a:gd name="connsiteX9" fmla="*/ 5703801 w 7139784"/>
            <a:gd name="connsiteY9" fmla="*/ 999192 h 1452913"/>
            <a:gd name="connsiteX10" fmla="*/ 5703802 w 7139784"/>
            <a:gd name="connsiteY10" fmla="*/ 1164654 h 1452913"/>
            <a:gd name="connsiteX11" fmla="*/ 5503959 w 7139784"/>
            <a:gd name="connsiteY11" fmla="*/ 1199030 h 1452913"/>
            <a:gd name="connsiteX12" fmla="*/ 4826007 w 7139784"/>
            <a:gd name="connsiteY12" fmla="*/ 1199030 h 1452913"/>
            <a:gd name="connsiteX13" fmla="*/ 3509316 w 7139784"/>
            <a:gd name="connsiteY13" fmla="*/ 1199030 h 1452913"/>
            <a:gd name="connsiteX14" fmla="*/ 3509316 w 7139784"/>
            <a:gd name="connsiteY14" fmla="*/ 1199030 h 1452913"/>
            <a:gd name="connsiteX15" fmla="*/ 636878 w 7139784"/>
            <a:gd name="connsiteY15" fmla="*/ 1199030 h 1452913"/>
            <a:gd name="connsiteX16" fmla="*/ 437036 w 7139784"/>
            <a:gd name="connsiteY16" fmla="*/ 999188 h 1452913"/>
            <a:gd name="connsiteX17" fmla="*/ 437036 w 7139784"/>
            <a:gd name="connsiteY17" fmla="*/ 999192 h 1452913"/>
            <a:gd name="connsiteX18" fmla="*/ 437036 w 7139784"/>
            <a:gd name="connsiteY18" fmla="*/ 699434 h 1452913"/>
            <a:gd name="connsiteX19" fmla="*/ 448242 w 7139784"/>
            <a:gd name="connsiteY19" fmla="*/ 464111 h 1452913"/>
            <a:gd name="connsiteX20" fmla="*/ 6 w 7139784"/>
            <a:gd name="connsiteY20" fmla="*/ 201706 h 1452913"/>
            <a:gd name="connsiteX21" fmla="*/ 437036 w 7139784"/>
            <a:gd name="connsiteY21" fmla="*/ 199842 h 1452913"/>
            <a:gd name="connsiteX0" fmla="*/ 437036 w 5704283"/>
            <a:gd name="connsiteY0" fmla="*/ 199842 h 1224534"/>
            <a:gd name="connsiteX1" fmla="*/ 636878 w 5704283"/>
            <a:gd name="connsiteY1" fmla="*/ 0 h 1224534"/>
            <a:gd name="connsiteX2" fmla="*/ 3509316 w 5704283"/>
            <a:gd name="connsiteY2" fmla="*/ 0 h 1224534"/>
            <a:gd name="connsiteX3" fmla="*/ 3509316 w 5704283"/>
            <a:gd name="connsiteY3" fmla="*/ 0 h 1224534"/>
            <a:gd name="connsiteX4" fmla="*/ 4826007 w 5704283"/>
            <a:gd name="connsiteY4" fmla="*/ 0 h 1224534"/>
            <a:gd name="connsiteX5" fmla="*/ 5503959 w 5704283"/>
            <a:gd name="connsiteY5" fmla="*/ 0 h 1224534"/>
            <a:gd name="connsiteX6" fmla="*/ 5703801 w 5704283"/>
            <a:gd name="connsiteY6" fmla="*/ 199842 h 1224534"/>
            <a:gd name="connsiteX7" fmla="*/ 5703801 w 5704283"/>
            <a:gd name="connsiteY7" fmla="*/ 699434 h 1224534"/>
            <a:gd name="connsiteX8" fmla="*/ 5704283 w 5704283"/>
            <a:gd name="connsiteY8" fmla="*/ 941473 h 1224534"/>
            <a:gd name="connsiteX9" fmla="*/ 5703801 w 5704283"/>
            <a:gd name="connsiteY9" fmla="*/ 999192 h 1224534"/>
            <a:gd name="connsiteX10" fmla="*/ 5703802 w 5704283"/>
            <a:gd name="connsiteY10" fmla="*/ 1164654 h 1224534"/>
            <a:gd name="connsiteX11" fmla="*/ 5503959 w 5704283"/>
            <a:gd name="connsiteY11" fmla="*/ 1199030 h 1224534"/>
            <a:gd name="connsiteX12" fmla="*/ 4826007 w 5704283"/>
            <a:gd name="connsiteY12" fmla="*/ 1199030 h 1224534"/>
            <a:gd name="connsiteX13" fmla="*/ 3509316 w 5704283"/>
            <a:gd name="connsiteY13" fmla="*/ 1199030 h 1224534"/>
            <a:gd name="connsiteX14" fmla="*/ 3509316 w 5704283"/>
            <a:gd name="connsiteY14" fmla="*/ 1199030 h 1224534"/>
            <a:gd name="connsiteX15" fmla="*/ 636878 w 5704283"/>
            <a:gd name="connsiteY15" fmla="*/ 1199030 h 1224534"/>
            <a:gd name="connsiteX16" fmla="*/ 437036 w 5704283"/>
            <a:gd name="connsiteY16" fmla="*/ 999188 h 1224534"/>
            <a:gd name="connsiteX17" fmla="*/ 437036 w 5704283"/>
            <a:gd name="connsiteY17" fmla="*/ 999192 h 1224534"/>
            <a:gd name="connsiteX18" fmla="*/ 437036 w 5704283"/>
            <a:gd name="connsiteY18" fmla="*/ 699434 h 1224534"/>
            <a:gd name="connsiteX19" fmla="*/ 448242 w 5704283"/>
            <a:gd name="connsiteY19" fmla="*/ 464111 h 1224534"/>
            <a:gd name="connsiteX20" fmla="*/ 6 w 5704283"/>
            <a:gd name="connsiteY20" fmla="*/ 201706 h 1224534"/>
            <a:gd name="connsiteX21" fmla="*/ 437036 w 5704283"/>
            <a:gd name="connsiteY21" fmla="*/ 199842 h 1224534"/>
            <a:gd name="connsiteX0" fmla="*/ 437036 w 5704283"/>
            <a:gd name="connsiteY0" fmla="*/ 199842 h 1860893"/>
            <a:gd name="connsiteX1" fmla="*/ 636878 w 5704283"/>
            <a:gd name="connsiteY1" fmla="*/ 0 h 1860893"/>
            <a:gd name="connsiteX2" fmla="*/ 3509316 w 5704283"/>
            <a:gd name="connsiteY2" fmla="*/ 0 h 1860893"/>
            <a:gd name="connsiteX3" fmla="*/ 3509316 w 5704283"/>
            <a:gd name="connsiteY3" fmla="*/ 0 h 1860893"/>
            <a:gd name="connsiteX4" fmla="*/ 4826007 w 5704283"/>
            <a:gd name="connsiteY4" fmla="*/ 0 h 1860893"/>
            <a:gd name="connsiteX5" fmla="*/ 5503959 w 5704283"/>
            <a:gd name="connsiteY5" fmla="*/ 0 h 1860893"/>
            <a:gd name="connsiteX6" fmla="*/ 5703801 w 5704283"/>
            <a:gd name="connsiteY6" fmla="*/ 199842 h 1860893"/>
            <a:gd name="connsiteX7" fmla="*/ 5703801 w 5704283"/>
            <a:gd name="connsiteY7" fmla="*/ 699434 h 1860893"/>
            <a:gd name="connsiteX8" fmla="*/ 5704283 w 5704283"/>
            <a:gd name="connsiteY8" fmla="*/ 941473 h 1860893"/>
            <a:gd name="connsiteX9" fmla="*/ 5703801 w 5704283"/>
            <a:gd name="connsiteY9" fmla="*/ 999192 h 1860893"/>
            <a:gd name="connsiteX10" fmla="*/ 5703802 w 5704283"/>
            <a:gd name="connsiteY10" fmla="*/ 1164654 h 1860893"/>
            <a:gd name="connsiteX11" fmla="*/ 5503959 w 5704283"/>
            <a:gd name="connsiteY11" fmla="*/ 1199030 h 1860893"/>
            <a:gd name="connsiteX12" fmla="*/ 4826007 w 5704283"/>
            <a:gd name="connsiteY12" fmla="*/ 1199030 h 1860893"/>
            <a:gd name="connsiteX13" fmla="*/ 3509316 w 5704283"/>
            <a:gd name="connsiteY13" fmla="*/ 1199030 h 1860893"/>
            <a:gd name="connsiteX14" fmla="*/ 2913737 w 5704283"/>
            <a:gd name="connsiteY14" fmla="*/ 1860893 h 1860893"/>
            <a:gd name="connsiteX15" fmla="*/ 636878 w 5704283"/>
            <a:gd name="connsiteY15" fmla="*/ 1199030 h 1860893"/>
            <a:gd name="connsiteX16" fmla="*/ 437036 w 5704283"/>
            <a:gd name="connsiteY16" fmla="*/ 999188 h 1860893"/>
            <a:gd name="connsiteX17" fmla="*/ 437036 w 5704283"/>
            <a:gd name="connsiteY17" fmla="*/ 999192 h 1860893"/>
            <a:gd name="connsiteX18" fmla="*/ 437036 w 5704283"/>
            <a:gd name="connsiteY18" fmla="*/ 699434 h 1860893"/>
            <a:gd name="connsiteX19" fmla="*/ 448242 w 5704283"/>
            <a:gd name="connsiteY19" fmla="*/ 464111 h 1860893"/>
            <a:gd name="connsiteX20" fmla="*/ 6 w 5704283"/>
            <a:gd name="connsiteY20" fmla="*/ 201706 h 1860893"/>
            <a:gd name="connsiteX21" fmla="*/ 437036 w 5704283"/>
            <a:gd name="connsiteY21" fmla="*/ 199842 h 1860893"/>
            <a:gd name="connsiteX0" fmla="*/ 437036 w 5704283"/>
            <a:gd name="connsiteY0" fmla="*/ 199842 h 1860893"/>
            <a:gd name="connsiteX1" fmla="*/ 636878 w 5704283"/>
            <a:gd name="connsiteY1" fmla="*/ 0 h 1860893"/>
            <a:gd name="connsiteX2" fmla="*/ 3509316 w 5704283"/>
            <a:gd name="connsiteY2" fmla="*/ 0 h 1860893"/>
            <a:gd name="connsiteX3" fmla="*/ 3509316 w 5704283"/>
            <a:gd name="connsiteY3" fmla="*/ 0 h 1860893"/>
            <a:gd name="connsiteX4" fmla="*/ 4826007 w 5704283"/>
            <a:gd name="connsiteY4" fmla="*/ 0 h 1860893"/>
            <a:gd name="connsiteX5" fmla="*/ 5503959 w 5704283"/>
            <a:gd name="connsiteY5" fmla="*/ 0 h 1860893"/>
            <a:gd name="connsiteX6" fmla="*/ 5703801 w 5704283"/>
            <a:gd name="connsiteY6" fmla="*/ 199842 h 1860893"/>
            <a:gd name="connsiteX7" fmla="*/ 5703801 w 5704283"/>
            <a:gd name="connsiteY7" fmla="*/ 699434 h 1860893"/>
            <a:gd name="connsiteX8" fmla="*/ 5704283 w 5704283"/>
            <a:gd name="connsiteY8" fmla="*/ 941473 h 1860893"/>
            <a:gd name="connsiteX9" fmla="*/ 5703801 w 5704283"/>
            <a:gd name="connsiteY9" fmla="*/ 999192 h 1860893"/>
            <a:gd name="connsiteX10" fmla="*/ 5703802 w 5704283"/>
            <a:gd name="connsiteY10" fmla="*/ 1164654 h 1860893"/>
            <a:gd name="connsiteX11" fmla="*/ 5503959 w 5704283"/>
            <a:gd name="connsiteY11" fmla="*/ 1199030 h 1860893"/>
            <a:gd name="connsiteX12" fmla="*/ 4826007 w 5704283"/>
            <a:gd name="connsiteY12" fmla="*/ 1199030 h 1860893"/>
            <a:gd name="connsiteX13" fmla="*/ 3509316 w 5704283"/>
            <a:gd name="connsiteY13" fmla="*/ 1199030 h 1860893"/>
            <a:gd name="connsiteX14" fmla="*/ 2913737 w 5704283"/>
            <a:gd name="connsiteY14" fmla="*/ 1860893 h 1860893"/>
            <a:gd name="connsiteX15" fmla="*/ 652149 w 5704283"/>
            <a:gd name="connsiteY15" fmla="*/ 1206551 h 1860893"/>
            <a:gd name="connsiteX16" fmla="*/ 437036 w 5704283"/>
            <a:gd name="connsiteY16" fmla="*/ 999188 h 1860893"/>
            <a:gd name="connsiteX17" fmla="*/ 437036 w 5704283"/>
            <a:gd name="connsiteY17" fmla="*/ 999192 h 1860893"/>
            <a:gd name="connsiteX18" fmla="*/ 437036 w 5704283"/>
            <a:gd name="connsiteY18" fmla="*/ 699434 h 1860893"/>
            <a:gd name="connsiteX19" fmla="*/ 448242 w 5704283"/>
            <a:gd name="connsiteY19" fmla="*/ 464111 h 1860893"/>
            <a:gd name="connsiteX20" fmla="*/ 6 w 5704283"/>
            <a:gd name="connsiteY20" fmla="*/ 201706 h 1860893"/>
            <a:gd name="connsiteX21" fmla="*/ 437036 w 5704283"/>
            <a:gd name="connsiteY21" fmla="*/ 199842 h 1860893"/>
            <a:gd name="connsiteX0" fmla="*/ 437036 w 5704283"/>
            <a:gd name="connsiteY0" fmla="*/ 199842 h 1860893"/>
            <a:gd name="connsiteX1" fmla="*/ 636878 w 5704283"/>
            <a:gd name="connsiteY1" fmla="*/ 0 h 1860893"/>
            <a:gd name="connsiteX2" fmla="*/ 3509316 w 5704283"/>
            <a:gd name="connsiteY2" fmla="*/ 0 h 1860893"/>
            <a:gd name="connsiteX3" fmla="*/ 3509316 w 5704283"/>
            <a:gd name="connsiteY3" fmla="*/ 0 h 1860893"/>
            <a:gd name="connsiteX4" fmla="*/ 4826007 w 5704283"/>
            <a:gd name="connsiteY4" fmla="*/ 0 h 1860893"/>
            <a:gd name="connsiteX5" fmla="*/ 5503959 w 5704283"/>
            <a:gd name="connsiteY5" fmla="*/ 0 h 1860893"/>
            <a:gd name="connsiteX6" fmla="*/ 5703801 w 5704283"/>
            <a:gd name="connsiteY6" fmla="*/ 199842 h 1860893"/>
            <a:gd name="connsiteX7" fmla="*/ 5703801 w 5704283"/>
            <a:gd name="connsiteY7" fmla="*/ 699434 h 1860893"/>
            <a:gd name="connsiteX8" fmla="*/ 5704283 w 5704283"/>
            <a:gd name="connsiteY8" fmla="*/ 941473 h 1860893"/>
            <a:gd name="connsiteX9" fmla="*/ 5703801 w 5704283"/>
            <a:gd name="connsiteY9" fmla="*/ 999192 h 1860893"/>
            <a:gd name="connsiteX10" fmla="*/ 5703802 w 5704283"/>
            <a:gd name="connsiteY10" fmla="*/ 1164654 h 1860893"/>
            <a:gd name="connsiteX11" fmla="*/ 5503959 w 5704283"/>
            <a:gd name="connsiteY11" fmla="*/ 1199030 h 1860893"/>
            <a:gd name="connsiteX12" fmla="*/ 4826007 w 5704283"/>
            <a:gd name="connsiteY12" fmla="*/ 1199030 h 1860893"/>
            <a:gd name="connsiteX13" fmla="*/ 3509316 w 5704283"/>
            <a:gd name="connsiteY13" fmla="*/ 1199030 h 1860893"/>
            <a:gd name="connsiteX14" fmla="*/ 2913737 w 5704283"/>
            <a:gd name="connsiteY14" fmla="*/ 1860893 h 1860893"/>
            <a:gd name="connsiteX15" fmla="*/ 652149 w 5704283"/>
            <a:gd name="connsiteY15" fmla="*/ 1206551 h 1860893"/>
            <a:gd name="connsiteX16" fmla="*/ 437036 w 5704283"/>
            <a:gd name="connsiteY16" fmla="*/ 999188 h 1860893"/>
            <a:gd name="connsiteX17" fmla="*/ 437036 w 5704283"/>
            <a:gd name="connsiteY17" fmla="*/ 999192 h 1860893"/>
            <a:gd name="connsiteX18" fmla="*/ 437036 w 5704283"/>
            <a:gd name="connsiteY18" fmla="*/ 699434 h 1860893"/>
            <a:gd name="connsiteX19" fmla="*/ 448242 w 5704283"/>
            <a:gd name="connsiteY19" fmla="*/ 464111 h 1860893"/>
            <a:gd name="connsiteX20" fmla="*/ 6 w 5704283"/>
            <a:gd name="connsiteY20" fmla="*/ 201706 h 1860893"/>
            <a:gd name="connsiteX21" fmla="*/ 437036 w 5704283"/>
            <a:gd name="connsiteY21" fmla="*/ 199842 h 1860893"/>
            <a:gd name="connsiteX0" fmla="*/ 437036 w 5704283"/>
            <a:gd name="connsiteY0" fmla="*/ 199842 h 1860893"/>
            <a:gd name="connsiteX1" fmla="*/ 636878 w 5704283"/>
            <a:gd name="connsiteY1" fmla="*/ 0 h 1860893"/>
            <a:gd name="connsiteX2" fmla="*/ 3509316 w 5704283"/>
            <a:gd name="connsiteY2" fmla="*/ 0 h 1860893"/>
            <a:gd name="connsiteX3" fmla="*/ 3509316 w 5704283"/>
            <a:gd name="connsiteY3" fmla="*/ 0 h 1860893"/>
            <a:gd name="connsiteX4" fmla="*/ 4826007 w 5704283"/>
            <a:gd name="connsiteY4" fmla="*/ 0 h 1860893"/>
            <a:gd name="connsiteX5" fmla="*/ 5503959 w 5704283"/>
            <a:gd name="connsiteY5" fmla="*/ 0 h 1860893"/>
            <a:gd name="connsiteX6" fmla="*/ 5703801 w 5704283"/>
            <a:gd name="connsiteY6" fmla="*/ 199842 h 1860893"/>
            <a:gd name="connsiteX7" fmla="*/ 5703801 w 5704283"/>
            <a:gd name="connsiteY7" fmla="*/ 699434 h 1860893"/>
            <a:gd name="connsiteX8" fmla="*/ 5704283 w 5704283"/>
            <a:gd name="connsiteY8" fmla="*/ 941473 h 1860893"/>
            <a:gd name="connsiteX9" fmla="*/ 5703801 w 5704283"/>
            <a:gd name="connsiteY9" fmla="*/ 999192 h 1860893"/>
            <a:gd name="connsiteX10" fmla="*/ 5703802 w 5704283"/>
            <a:gd name="connsiteY10" fmla="*/ 1164654 h 1860893"/>
            <a:gd name="connsiteX11" fmla="*/ 5503959 w 5704283"/>
            <a:gd name="connsiteY11" fmla="*/ 1199030 h 1860893"/>
            <a:gd name="connsiteX12" fmla="*/ 4826007 w 5704283"/>
            <a:gd name="connsiteY12" fmla="*/ 1199030 h 1860893"/>
            <a:gd name="connsiteX13" fmla="*/ 2516682 w 5704283"/>
            <a:gd name="connsiteY13" fmla="*/ 1199030 h 1860893"/>
            <a:gd name="connsiteX14" fmla="*/ 2913737 w 5704283"/>
            <a:gd name="connsiteY14" fmla="*/ 1860893 h 1860893"/>
            <a:gd name="connsiteX15" fmla="*/ 652149 w 5704283"/>
            <a:gd name="connsiteY15" fmla="*/ 1206551 h 1860893"/>
            <a:gd name="connsiteX16" fmla="*/ 437036 w 5704283"/>
            <a:gd name="connsiteY16" fmla="*/ 999188 h 1860893"/>
            <a:gd name="connsiteX17" fmla="*/ 437036 w 5704283"/>
            <a:gd name="connsiteY17" fmla="*/ 999192 h 1860893"/>
            <a:gd name="connsiteX18" fmla="*/ 437036 w 5704283"/>
            <a:gd name="connsiteY18" fmla="*/ 699434 h 1860893"/>
            <a:gd name="connsiteX19" fmla="*/ 448242 w 5704283"/>
            <a:gd name="connsiteY19" fmla="*/ 464111 h 1860893"/>
            <a:gd name="connsiteX20" fmla="*/ 6 w 5704283"/>
            <a:gd name="connsiteY20" fmla="*/ 201706 h 1860893"/>
            <a:gd name="connsiteX21" fmla="*/ 437036 w 5704283"/>
            <a:gd name="connsiteY21" fmla="*/ 199842 h 1860893"/>
            <a:gd name="connsiteX0" fmla="*/ 406496 w 5673743"/>
            <a:gd name="connsiteY0" fmla="*/ 199842 h 1860893"/>
            <a:gd name="connsiteX1" fmla="*/ 606338 w 5673743"/>
            <a:gd name="connsiteY1" fmla="*/ 0 h 1860893"/>
            <a:gd name="connsiteX2" fmla="*/ 3478776 w 5673743"/>
            <a:gd name="connsiteY2" fmla="*/ 0 h 1860893"/>
            <a:gd name="connsiteX3" fmla="*/ 3478776 w 5673743"/>
            <a:gd name="connsiteY3" fmla="*/ 0 h 1860893"/>
            <a:gd name="connsiteX4" fmla="*/ 4795467 w 5673743"/>
            <a:gd name="connsiteY4" fmla="*/ 0 h 1860893"/>
            <a:gd name="connsiteX5" fmla="*/ 5473419 w 5673743"/>
            <a:gd name="connsiteY5" fmla="*/ 0 h 1860893"/>
            <a:gd name="connsiteX6" fmla="*/ 5673261 w 5673743"/>
            <a:gd name="connsiteY6" fmla="*/ 199842 h 1860893"/>
            <a:gd name="connsiteX7" fmla="*/ 5673261 w 5673743"/>
            <a:gd name="connsiteY7" fmla="*/ 699434 h 1860893"/>
            <a:gd name="connsiteX8" fmla="*/ 5673743 w 5673743"/>
            <a:gd name="connsiteY8" fmla="*/ 941473 h 1860893"/>
            <a:gd name="connsiteX9" fmla="*/ 5673261 w 5673743"/>
            <a:gd name="connsiteY9" fmla="*/ 999192 h 1860893"/>
            <a:gd name="connsiteX10" fmla="*/ 5673262 w 5673743"/>
            <a:gd name="connsiteY10" fmla="*/ 1164654 h 1860893"/>
            <a:gd name="connsiteX11" fmla="*/ 5473419 w 5673743"/>
            <a:gd name="connsiteY11" fmla="*/ 1199030 h 1860893"/>
            <a:gd name="connsiteX12" fmla="*/ 4795467 w 5673743"/>
            <a:gd name="connsiteY12" fmla="*/ 1199030 h 1860893"/>
            <a:gd name="connsiteX13" fmla="*/ 2486142 w 5673743"/>
            <a:gd name="connsiteY13" fmla="*/ 1199030 h 1860893"/>
            <a:gd name="connsiteX14" fmla="*/ 2883197 w 5673743"/>
            <a:gd name="connsiteY14" fmla="*/ 1860893 h 1860893"/>
            <a:gd name="connsiteX15" fmla="*/ 621609 w 5673743"/>
            <a:gd name="connsiteY15" fmla="*/ 1206551 h 1860893"/>
            <a:gd name="connsiteX16" fmla="*/ 406496 w 5673743"/>
            <a:gd name="connsiteY16" fmla="*/ 999188 h 1860893"/>
            <a:gd name="connsiteX17" fmla="*/ 406496 w 5673743"/>
            <a:gd name="connsiteY17" fmla="*/ 999192 h 1860893"/>
            <a:gd name="connsiteX18" fmla="*/ 406496 w 5673743"/>
            <a:gd name="connsiteY18" fmla="*/ 699434 h 1860893"/>
            <a:gd name="connsiteX19" fmla="*/ 417702 w 5673743"/>
            <a:gd name="connsiteY19" fmla="*/ 464111 h 1860893"/>
            <a:gd name="connsiteX20" fmla="*/ 8 w 5673743"/>
            <a:gd name="connsiteY20" fmla="*/ 161118 h 1860893"/>
            <a:gd name="connsiteX21" fmla="*/ 406496 w 5673743"/>
            <a:gd name="connsiteY21" fmla="*/ 199842 h 1860893"/>
            <a:gd name="connsiteX0" fmla="*/ 406496 w 5673743"/>
            <a:gd name="connsiteY0" fmla="*/ 199842 h 1933951"/>
            <a:gd name="connsiteX1" fmla="*/ 606338 w 5673743"/>
            <a:gd name="connsiteY1" fmla="*/ 0 h 1933951"/>
            <a:gd name="connsiteX2" fmla="*/ 3478776 w 5673743"/>
            <a:gd name="connsiteY2" fmla="*/ 0 h 1933951"/>
            <a:gd name="connsiteX3" fmla="*/ 3478776 w 5673743"/>
            <a:gd name="connsiteY3" fmla="*/ 0 h 1933951"/>
            <a:gd name="connsiteX4" fmla="*/ 4795467 w 5673743"/>
            <a:gd name="connsiteY4" fmla="*/ 0 h 1933951"/>
            <a:gd name="connsiteX5" fmla="*/ 5473419 w 5673743"/>
            <a:gd name="connsiteY5" fmla="*/ 0 h 1933951"/>
            <a:gd name="connsiteX6" fmla="*/ 5673261 w 5673743"/>
            <a:gd name="connsiteY6" fmla="*/ 199842 h 1933951"/>
            <a:gd name="connsiteX7" fmla="*/ 5673261 w 5673743"/>
            <a:gd name="connsiteY7" fmla="*/ 699434 h 1933951"/>
            <a:gd name="connsiteX8" fmla="*/ 5673743 w 5673743"/>
            <a:gd name="connsiteY8" fmla="*/ 941473 h 1933951"/>
            <a:gd name="connsiteX9" fmla="*/ 5673261 w 5673743"/>
            <a:gd name="connsiteY9" fmla="*/ 999192 h 1933951"/>
            <a:gd name="connsiteX10" fmla="*/ 5673262 w 5673743"/>
            <a:gd name="connsiteY10" fmla="*/ 1164654 h 1933951"/>
            <a:gd name="connsiteX11" fmla="*/ 5473419 w 5673743"/>
            <a:gd name="connsiteY11" fmla="*/ 1199030 h 1933951"/>
            <a:gd name="connsiteX12" fmla="*/ 4795467 w 5673743"/>
            <a:gd name="connsiteY12" fmla="*/ 1199030 h 1933951"/>
            <a:gd name="connsiteX13" fmla="*/ 2486142 w 5673743"/>
            <a:gd name="connsiteY13" fmla="*/ 1199030 h 1933951"/>
            <a:gd name="connsiteX14" fmla="*/ 2898468 w 5673743"/>
            <a:gd name="connsiteY14" fmla="*/ 1933951 h 1933951"/>
            <a:gd name="connsiteX15" fmla="*/ 621609 w 5673743"/>
            <a:gd name="connsiteY15" fmla="*/ 1206551 h 1933951"/>
            <a:gd name="connsiteX16" fmla="*/ 406496 w 5673743"/>
            <a:gd name="connsiteY16" fmla="*/ 999188 h 1933951"/>
            <a:gd name="connsiteX17" fmla="*/ 406496 w 5673743"/>
            <a:gd name="connsiteY17" fmla="*/ 999192 h 1933951"/>
            <a:gd name="connsiteX18" fmla="*/ 406496 w 5673743"/>
            <a:gd name="connsiteY18" fmla="*/ 699434 h 1933951"/>
            <a:gd name="connsiteX19" fmla="*/ 417702 w 5673743"/>
            <a:gd name="connsiteY19" fmla="*/ 464111 h 1933951"/>
            <a:gd name="connsiteX20" fmla="*/ 8 w 5673743"/>
            <a:gd name="connsiteY20" fmla="*/ 161118 h 1933951"/>
            <a:gd name="connsiteX21" fmla="*/ 406496 w 5673743"/>
            <a:gd name="connsiteY21" fmla="*/ 199842 h 1933951"/>
            <a:gd name="connsiteX0" fmla="*/ 406496 w 5673743"/>
            <a:gd name="connsiteY0" fmla="*/ 199842 h 1933951"/>
            <a:gd name="connsiteX1" fmla="*/ 606338 w 5673743"/>
            <a:gd name="connsiteY1" fmla="*/ 0 h 1933951"/>
            <a:gd name="connsiteX2" fmla="*/ 3478776 w 5673743"/>
            <a:gd name="connsiteY2" fmla="*/ 0 h 1933951"/>
            <a:gd name="connsiteX3" fmla="*/ 3478776 w 5673743"/>
            <a:gd name="connsiteY3" fmla="*/ 0 h 1933951"/>
            <a:gd name="connsiteX4" fmla="*/ 4795467 w 5673743"/>
            <a:gd name="connsiteY4" fmla="*/ 0 h 1933951"/>
            <a:gd name="connsiteX5" fmla="*/ 5473419 w 5673743"/>
            <a:gd name="connsiteY5" fmla="*/ 0 h 1933951"/>
            <a:gd name="connsiteX6" fmla="*/ 5673261 w 5673743"/>
            <a:gd name="connsiteY6" fmla="*/ 199842 h 1933951"/>
            <a:gd name="connsiteX7" fmla="*/ 5673261 w 5673743"/>
            <a:gd name="connsiteY7" fmla="*/ 699434 h 1933951"/>
            <a:gd name="connsiteX8" fmla="*/ 5673743 w 5673743"/>
            <a:gd name="connsiteY8" fmla="*/ 941473 h 1933951"/>
            <a:gd name="connsiteX9" fmla="*/ 5673261 w 5673743"/>
            <a:gd name="connsiteY9" fmla="*/ 999192 h 1933951"/>
            <a:gd name="connsiteX10" fmla="*/ 5673262 w 5673743"/>
            <a:gd name="connsiteY10" fmla="*/ 1164654 h 1933951"/>
            <a:gd name="connsiteX11" fmla="*/ 5584983 w 5673743"/>
            <a:gd name="connsiteY11" fmla="*/ 1173543 h 1933951"/>
            <a:gd name="connsiteX12" fmla="*/ 5473419 w 5673743"/>
            <a:gd name="connsiteY12" fmla="*/ 1199030 h 1933951"/>
            <a:gd name="connsiteX13" fmla="*/ 4795467 w 5673743"/>
            <a:gd name="connsiteY13" fmla="*/ 1199030 h 1933951"/>
            <a:gd name="connsiteX14" fmla="*/ 2486142 w 5673743"/>
            <a:gd name="connsiteY14" fmla="*/ 1199030 h 1933951"/>
            <a:gd name="connsiteX15" fmla="*/ 2898468 w 5673743"/>
            <a:gd name="connsiteY15" fmla="*/ 1933951 h 1933951"/>
            <a:gd name="connsiteX16" fmla="*/ 621609 w 5673743"/>
            <a:gd name="connsiteY16" fmla="*/ 1206551 h 1933951"/>
            <a:gd name="connsiteX17" fmla="*/ 406496 w 5673743"/>
            <a:gd name="connsiteY17" fmla="*/ 999188 h 1933951"/>
            <a:gd name="connsiteX18" fmla="*/ 406496 w 5673743"/>
            <a:gd name="connsiteY18" fmla="*/ 999192 h 1933951"/>
            <a:gd name="connsiteX19" fmla="*/ 406496 w 5673743"/>
            <a:gd name="connsiteY19" fmla="*/ 699434 h 1933951"/>
            <a:gd name="connsiteX20" fmla="*/ 417702 w 5673743"/>
            <a:gd name="connsiteY20" fmla="*/ 464111 h 1933951"/>
            <a:gd name="connsiteX21" fmla="*/ 8 w 5673743"/>
            <a:gd name="connsiteY21" fmla="*/ 161118 h 1933951"/>
            <a:gd name="connsiteX22" fmla="*/ 406496 w 5673743"/>
            <a:gd name="connsiteY22" fmla="*/ 199842 h 1933951"/>
            <a:gd name="connsiteX0" fmla="*/ 406496 w 5673743"/>
            <a:gd name="connsiteY0" fmla="*/ 199842 h 1933951"/>
            <a:gd name="connsiteX1" fmla="*/ 606338 w 5673743"/>
            <a:gd name="connsiteY1" fmla="*/ 0 h 1933951"/>
            <a:gd name="connsiteX2" fmla="*/ 3478776 w 5673743"/>
            <a:gd name="connsiteY2" fmla="*/ 0 h 1933951"/>
            <a:gd name="connsiteX3" fmla="*/ 3478776 w 5673743"/>
            <a:gd name="connsiteY3" fmla="*/ 0 h 1933951"/>
            <a:gd name="connsiteX4" fmla="*/ 4795467 w 5673743"/>
            <a:gd name="connsiteY4" fmla="*/ 0 h 1933951"/>
            <a:gd name="connsiteX5" fmla="*/ 5473419 w 5673743"/>
            <a:gd name="connsiteY5" fmla="*/ 0 h 1933951"/>
            <a:gd name="connsiteX6" fmla="*/ 5673261 w 5673743"/>
            <a:gd name="connsiteY6" fmla="*/ 199842 h 1933951"/>
            <a:gd name="connsiteX7" fmla="*/ 5673261 w 5673743"/>
            <a:gd name="connsiteY7" fmla="*/ 699434 h 1933951"/>
            <a:gd name="connsiteX8" fmla="*/ 5673743 w 5673743"/>
            <a:gd name="connsiteY8" fmla="*/ 941473 h 1933951"/>
            <a:gd name="connsiteX9" fmla="*/ 5673261 w 5673743"/>
            <a:gd name="connsiteY9" fmla="*/ 999192 h 1933951"/>
            <a:gd name="connsiteX10" fmla="*/ 5673262 w 5673743"/>
            <a:gd name="connsiteY10" fmla="*/ 1164654 h 1933951"/>
            <a:gd name="connsiteX11" fmla="*/ 5629363 w 5673743"/>
            <a:gd name="connsiteY11" fmla="*/ 1197493 h 1933951"/>
            <a:gd name="connsiteX12" fmla="*/ 5473419 w 5673743"/>
            <a:gd name="connsiteY12" fmla="*/ 1199030 h 1933951"/>
            <a:gd name="connsiteX13" fmla="*/ 4795467 w 5673743"/>
            <a:gd name="connsiteY13" fmla="*/ 1199030 h 1933951"/>
            <a:gd name="connsiteX14" fmla="*/ 2486142 w 5673743"/>
            <a:gd name="connsiteY14" fmla="*/ 1199030 h 1933951"/>
            <a:gd name="connsiteX15" fmla="*/ 2898468 w 5673743"/>
            <a:gd name="connsiteY15" fmla="*/ 1933951 h 1933951"/>
            <a:gd name="connsiteX16" fmla="*/ 621609 w 5673743"/>
            <a:gd name="connsiteY16" fmla="*/ 1206551 h 1933951"/>
            <a:gd name="connsiteX17" fmla="*/ 406496 w 5673743"/>
            <a:gd name="connsiteY17" fmla="*/ 999188 h 1933951"/>
            <a:gd name="connsiteX18" fmla="*/ 406496 w 5673743"/>
            <a:gd name="connsiteY18" fmla="*/ 999192 h 1933951"/>
            <a:gd name="connsiteX19" fmla="*/ 406496 w 5673743"/>
            <a:gd name="connsiteY19" fmla="*/ 699434 h 1933951"/>
            <a:gd name="connsiteX20" fmla="*/ 417702 w 5673743"/>
            <a:gd name="connsiteY20" fmla="*/ 464111 h 1933951"/>
            <a:gd name="connsiteX21" fmla="*/ 8 w 5673743"/>
            <a:gd name="connsiteY21" fmla="*/ 161118 h 1933951"/>
            <a:gd name="connsiteX22" fmla="*/ 406496 w 5673743"/>
            <a:gd name="connsiteY22" fmla="*/ 199842 h 1933951"/>
            <a:gd name="connsiteX0" fmla="*/ 406496 w 5673743"/>
            <a:gd name="connsiteY0" fmla="*/ 199842 h 1436991"/>
            <a:gd name="connsiteX1" fmla="*/ 606338 w 5673743"/>
            <a:gd name="connsiteY1" fmla="*/ 0 h 1436991"/>
            <a:gd name="connsiteX2" fmla="*/ 3478776 w 5673743"/>
            <a:gd name="connsiteY2" fmla="*/ 0 h 1436991"/>
            <a:gd name="connsiteX3" fmla="*/ 3478776 w 5673743"/>
            <a:gd name="connsiteY3" fmla="*/ 0 h 1436991"/>
            <a:gd name="connsiteX4" fmla="*/ 4795467 w 5673743"/>
            <a:gd name="connsiteY4" fmla="*/ 0 h 1436991"/>
            <a:gd name="connsiteX5" fmla="*/ 5473419 w 5673743"/>
            <a:gd name="connsiteY5" fmla="*/ 0 h 1436991"/>
            <a:gd name="connsiteX6" fmla="*/ 5673261 w 5673743"/>
            <a:gd name="connsiteY6" fmla="*/ 199842 h 1436991"/>
            <a:gd name="connsiteX7" fmla="*/ 5673261 w 5673743"/>
            <a:gd name="connsiteY7" fmla="*/ 699434 h 1436991"/>
            <a:gd name="connsiteX8" fmla="*/ 5673743 w 5673743"/>
            <a:gd name="connsiteY8" fmla="*/ 941473 h 1436991"/>
            <a:gd name="connsiteX9" fmla="*/ 5673261 w 5673743"/>
            <a:gd name="connsiteY9" fmla="*/ 999192 h 1436991"/>
            <a:gd name="connsiteX10" fmla="*/ 5673262 w 5673743"/>
            <a:gd name="connsiteY10" fmla="*/ 1164654 h 1436991"/>
            <a:gd name="connsiteX11" fmla="*/ 5629363 w 5673743"/>
            <a:gd name="connsiteY11" fmla="*/ 1197493 h 1436991"/>
            <a:gd name="connsiteX12" fmla="*/ 5473419 w 5673743"/>
            <a:gd name="connsiteY12" fmla="*/ 1199030 h 1436991"/>
            <a:gd name="connsiteX13" fmla="*/ 4795467 w 5673743"/>
            <a:gd name="connsiteY13" fmla="*/ 1199030 h 1436991"/>
            <a:gd name="connsiteX14" fmla="*/ 2486142 w 5673743"/>
            <a:gd name="connsiteY14" fmla="*/ 1199030 h 1436991"/>
            <a:gd name="connsiteX15" fmla="*/ 2528631 w 5673743"/>
            <a:gd name="connsiteY15" fmla="*/ 1436991 h 1436991"/>
            <a:gd name="connsiteX16" fmla="*/ 621609 w 5673743"/>
            <a:gd name="connsiteY16" fmla="*/ 1206551 h 1436991"/>
            <a:gd name="connsiteX17" fmla="*/ 406496 w 5673743"/>
            <a:gd name="connsiteY17" fmla="*/ 999188 h 1436991"/>
            <a:gd name="connsiteX18" fmla="*/ 406496 w 5673743"/>
            <a:gd name="connsiteY18" fmla="*/ 999192 h 1436991"/>
            <a:gd name="connsiteX19" fmla="*/ 406496 w 5673743"/>
            <a:gd name="connsiteY19" fmla="*/ 699434 h 1436991"/>
            <a:gd name="connsiteX20" fmla="*/ 417702 w 5673743"/>
            <a:gd name="connsiteY20" fmla="*/ 464111 h 1436991"/>
            <a:gd name="connsiteX21" fmla="*/ 8 w 5673743"/>
            <a:gd name="connsiteY21" fmla="*/ 161118 h 1436991"/>
            <a:gd name="connsiteX22" fmla="*/ 406496 w 5673743"/>
            <a:gd name="connsiteY22" fmla="*/ 199842 h 1436991"/>
            <a:gd name="connsiteX0" fmla="*/ 406496 w 5673743"/>
            <a:gd name="connsiteY0" fmla="*/ 199842 h 1460941"/>
            <a:gd name="connsiteX1" fmla="*/ 606338 w 5673743"/>
            <a:gd name="connsiteY1" fmla="*/ 0 h 1460941"/>
            <a:gd name="connsiteX2" fmla="*/ 3478776 w 5673743"/>
            <a:gd name="connsiteY2" fmla="*/ 0 h 1460941"/>
            <a:gd name="connsiteX3" fmla="*/ 3478776 w 5673743"/>
            <a:gd name="connsiteY3" fmla="*/ 0 h 1460941"/>
            <a:gd name="connsiteX4" fmla="*/ 4795467 w 5673743"/>
            <a:gd name="connsiteY4" fmla="*/ 0 h 1460941"/>
            <a:gd name="connsiteX5" fmla="*/ 5473419 w 5673743"/>
            <a:gd name="connsiteY5" fmla="*/ 0 h 1460941"/>
            <a:gd name="connsiteX6" fmla="*/ 5673261 w 5673743"/>
            <a:gd name="connsiteY6" fmla="*/ 199842 h 1460941"/>
            <a:gd name="connsiteX7" fmla="*/ 5673261 w 5673743"/>
            <a:gd name="connsiteY7" fmla="*/ 699434 h 1460941"/>
            <a:gd name="connsiteX8" fmla="*/ 5673743 w 5673743"/>
            <a:gd name="connsiteY8" fmla="*/ 941473 h 1460941"/>
            <a:gd name="connsiteX9" fmla="*/ 5673261 w 5673743"/>
            <a:gd name="connsiteY9" fmla="*/ 999192 h 1460941"/>
            <a:gd name="connsiteX10" fmla="*/ 5673262 w 5673743"/>
            <a:gd name="connsiteY10" fmla="*/ 1164654 h 1460941"/>
            <a:gd name="connsiteX11" fmla="*/ 5629363 w 5673743"/>
            <a:gd name="connsiteY11" fmla="*/ 1197493 h 1460941"/>
            <a:gd name="connsiteX12" fmla="*/ 5473419 w 5673743"/>
            <a:gd name="connsiteY12" fmla="*/ 1199030 h 1460941"/>
            <a:gd name="connsiteX13" fmla="*/ 4795467 w 5673743"/>
            <a:gd name="connsiteY13" fmla="*/ 1199030 h 1460941"/>
            <a:gd name="connsiteX14" fmla="*/ 2486142 w 5673743"/>
            <a:gd name="connsiteY14" fmla="*/ 1199030 h 1460941"/>
            <a:gd name="connsiteX15" fmla="*/ 2706152 w 5673743"/>
            <a:gd name="connsiteY15" fmla="*/ 1460941 h 1460941"/>
            <a:gd name="connsiteX16" fmla="*/ 621609 w 5673743"/>
            <a:gd name="connsiteY16" fmla="*/ 1206551 h 1460941"/>
            <a:gd name="connsiteX17" fmla="*/ 406496 w 5673743"/>
            <a:gd name="connsiteY17" fmla="*/ 999188 h 1460941"/>
            <a:gd name="connsiteX18" fmla="*/ 406496 w 5673743"/>
            <a:gd name="connsiteY18" fmla="*/ 999192 h 1460941"/>
            <a:gd name="connsiteX19" fmla="*/ 406496 w 5673743"/>
            <a:gd name="connsiteY19" fmla="*/ 699434 h 1460941"/>
            <a:gd name="connsiteX20" fmla="*/ 417702 w 5673743"/>
            <a:gd name="connsiteY20" fmla="*/ 464111 h 1460941"/>
            <a:gd name="connsiteX21" fmla="*/ 8 w 5673743"/>
            <a:gd name="connsiteY21" fmla="*/ 161118 h 1460941"/>
            <a:gd name="connsiteX22" fmla="*/ 406496 w 5673743"/>
            <a:gd name="connsiteY22" fmla="*/ 199842 h 14609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</a:cxnLst>
          <a:rect l="l" t="t" r="r" b="b"/>
          <a:pathLst>
            <a:path w="5673743" h="1460941">
              <a:moveTo>
                <a:pt x="406496" y="199842"/>
              </a:moveTo>
              <a:cubicBezTo>
                <a:pt x="406496" y="89472"/>
                <a:pt x="495968" y="0"/>
                <a:pt x="606338" y="0"/>
              </a:cubicBezTo>
              <a:lnTo>
                <a:pt x="3478776" y="0"/>
              </a:lnTo>
              <a:lnTo>
                <a:pt x="3478776" y="0"/>
              </a:lnTo>
              <a:lnTo>
                <a:pt x="4795467" y="0"/>
              </a:lnTo>
              <a:lnTo>
                <a:pt x="5473419" y="0"/>
              </a:lnTo>
              <a:cubicBezTo>
                <a:pt x="5583789" y="0"/>
                <a:pt x="5673261" y="89472"/>
                <a:pt x="5673261" y="199842"/>
              </a:cubicBezTo>
              <a:lnTo>
                <a:pt x="5673261" y="699434"/>
              </a:lnTo>
              <a:cubicBezTo>
                <a:pt x="5673422" y="780114"/>
                <a:pt x="5673582" y="860793"/>
                <a:pt x="5673743" y="941473"/>
              </a:cubicBezTo>
              <a:cubicBezTo>
                <a:pt x="5673582" y="960713"/>
                <a:pt x="5673422" y="979952"/>
                <a:pt x="5673261" y="999192"/>
              </a:cubicBezTo>
              <a:cubicBezTo>
                <a:pt x="5673261" y="999191"/>
                <a:pt x="5673262" y="1164655"/>
                <a:pt x="5673262" y="1164654"/>
              </a:cubicBezTo>
              <a:cubicBezTo>
                <a:pt x="5661015" y="1202694"/>
                <a:pt x="5662670" y="1191764"/>
                <a:pt x="5629363" y="1197493"/>
              </a:cubicBezTo>
              <a:cubicBezTo>
                <a:pt x="5596056" y="1203222"/>
                <a:pt x="5607470" y="1203763"/>
                <a:pt x="5473419" y="1199030"/>
              </a:cubicBezTo>
              <a:lnTo>
                <a:pt x="4795467" y="1199030"/>
              </a:lnTo>
              <a:lnTo>
                <a:pt x="2486142" y="1199030"/>
              </a:lnTo>
              <a:lnTo>
                <a:pt x="2706152" y="1460941"/>
              </a:lnTo>
              <a:cubicBezTo>
                <a:pt x="1952289" y="1242827"/>
                <a:pt x="2475005" y="1206551"/>
                <a:pt x="621609" y="1206551"/>
              </a:cubicBezTo>
              <a:cubicBezTo>
                <a:pt x="511239" y="1206551"/>
                <a:pt x="406496" y="1109558"/>
                <a:pt x="406496" y="999188"/>
              </a:cubicBezTo>
              <a:lnTo>
                <a:pt x="406496" y="999192"/>
              </a:lnTo>
              <a:lnTo>
                <a:pt x="406496" y="699434"/>
              </a:lnTo>
              <a:lnTo>
                <a:pt x="417702" y="464111"/>
              </a:lnTo>
              <a:cubicBezTo>
                <a:pt x="389687" y="386759"/>
                <a:pt x="1876" y="205163"/>
                <a:pt x="8" y="161118"/>
              </a:cubicBezTo>
              <a:cubicBezTo>
                <a:pt x="-1860" y="117073"/>
                <a:pt x="345174" y="239063"/>
                <a:pt x="406496" y="199842"/>
              </a:cubicBezTo>
              <a:close/>
            </a:path>
          </a:pathLst>
        </a:cu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ja-JP" altLang="en-US" sz="1100" b="1">
              <a:solidFill>
                <a:sysClr val="windowText" lastClr="000000"/>
              </a:solidFill>
            </a:rPr>
            <a:t>　　　　</a:t>
          </a:r>
          <a:r>
            <a:rPr kumimoji="1" lang="ja-JP" altLang="en-US" sz="1400" b="1">
              <a:solidFill>
                <a:sysClr val="windowText" lastClr="000000"/>
              </a:solidFill>
            </a:rPr>
            <a:t>　</a:t>
          </a:r>
          <a:r>
            <a:rPr kumimoji="1" lang="en-US" altLang="ja-JP" sz="1400" b="1" u="sng">
              <a:solidFill>
                <a:sysClr val="windowText" lastClr="000000"/>
              </a:solidFill>
            </a:rPr>
            <a:t>【</a:t>
          </a:r>
          <a:r>
            <a:rPr kumimoji="1" lang="ja-JP" altLang="en-US" sz="1400" b="1" u="sng">
              <a:solidFill>
                <a:sysClr val="windowText" lastClr="000000"/>
              </a:solidFill>
            </a:rPr>
            <a:t>提供日数の考え方</a:t>
          </a:r>
          <a:r>
            <a:rPr kumimoji="1" lang="en-US" altLang="ja-JP" sz="1400" b="1" u="sng">
              <a:solidFill>
                <a:sysClr val="windowText" lastClr="000000"/>
              </a:solidFill>
            </a:rPr>
            <a:t>】</a:t>
          </a:r>
        </a:p>
        <a:p>
          <a:pPr algn="l"/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　</a:t>
          </a:r>
          <a:r>
            <a:rPr kumimoji="1" lang="ja-JP" altLang="en-US" sz="1400">
              <a:solidFill>
                <a:sysClr val="windowText" lastClr="000000"/>
              </a:solidFill>
            </a:rPr>
            <a:t>　</a:t>
          </a:r>
          <a:r>
            <a:rPr kumimoji="1" lang="ja-JP" altLang="en-US" sz="1400" b="1">
              <a:solidFill>
                <a:sysClr val="windowText" lastClr="000000"/>
              </a:solidFill>
            </a:rPr>
            <a:t>①途中入園・転入･復学の場合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　　　　＝認定開始日</a:t>
          </a:r>
          <a:r>
            <a:rPr kumimoji="1" lang="en-US" altLang="ja-JP" sz="1400" b="1">
              <a:solidFill>
                <a:sysClr val="windowText" lastClr="000000"/>
              </a:solidFill>
            </a:rPr>
            <a:t>(</a:t>
          </a:r>
          <a:r>
            <a:rPr kumimoji="1" lang="ja-JP" altLang="en-US" sz="1400" b="1">
              <a:solidFill>
                <a:sysClr val="windowText" lastClr="000000"/>
              </a:solidFill>
            </a:rPr>
            <a:t>入園日・転入日・復学日</a:t>
          </a:r>
          <a:r>
            <a:rPr kumimoji="1" lang="en-US" altLang="ja-JP" sz="1400" b="1">
              <a:solidFill>
                <a:sysClr val="windowText" lastClr="000000"/>
              </a:solidFill>
            </a:rPr>
            <a:t>)</a:t>
          </a:r>
          <a:r>
            <a:rPr kumimoji="1" lang="ja-JP" altLang="en-US" sz="1400" b="1">
              <a:solidFill>
                <a:sysClr val="windowText" lastClr="000000"/>
              </a:solidFill>
            </a:rPr>
            <a:t>～当月末までの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　　　　　　開所日数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400" b="1">
            <a:solidFill>
              <a:sysClr val="windowText" lastClr="000000"/>
            </a:solidFill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</a:rPr>
            <a:t>　　　②転出・休学の場合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</a:rPr>
            <a:t>　　　　　＝当月初日～認定終了日</a:t>
          </a:r>
          <a:r>
            <a:rPr kumimoji="1" lang="en-US" altLang="ja-JP" sz="1400" b="1">
              <a:solidFill>
                <a:sysClr val="windowText" lastClr="000000"/>
              </a:solidFill>
            </a:rPr>
            <a:t>(</a:t>
          </a:r>
          <a:r>
            <a:rPr kumimoji="1" lang="ja-JP" altLang="en-US" sz="1400" b="1">
              <a:solidFill>
                <a:sysClr val="windowText" lastClr="000000"/>
              </a:solidFill>
            </a:rPr>
            <a:t>転出日・休学日の前日</a:t>
          </a:r>
          <a:r>
            <a:rPr kumimoji="1" lang="en-US" altLang="ja-JP" sz="1400" b="1">
              <a:solidFill>
                <a:sysClr val="windowText" lastClr="000000"/>
              </a:solidFill>
            </a:rPr>
            <a:t>)</a:t>
          </a:r>
          <a:r>
            <a:rPr kumimoji="1" lang="ja-JP" altLang="en-US" sz="1400" b="1">
              <a:solidFill>
                <a:sysClr val="windowText" lastClr="000000"/>
              </a:solidFill>
            </a:rPr>
            <a:t>までの　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開所日数</a:t>
          </a:r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③退園の場合</a:t>
          </a:r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＝当月初日～認定終了日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退園日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までの開所日数</a:t>
          </a:r>
        </a:p>
        <a:p>
          <a:endParaRPr lang="ja-JP" altLang="ja-JP" sz="14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30</xdr:col>
      <xdr:colOff>134470</xdr:colOff>
      <xdr:row>61</xdr:row>
      <xdr:rowOff>89647</xdr:rowOff>
    </xdr:from>
    <xdr:to>
      <xdr:col>32</xdr:col>
      <xdr:colOff>459441</xdr:colOff>
      <xdr:row>65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602195" y="17110822"/>
          <a:ext cx="1772771" cy="643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＠</a:t>
          </a:r>
          <a:r>
            <a:rPr kumimoji="1" lang="en-US" altLang="ja-JP" sz="1100"/>
            <a:t>※</a:t>
          </a:r>
          <a:r>
            <a:rPr kumimoji="1" lang="ja-JP" altLang="en-US" sz="1100"/>
            <a:t>●△</a:t>
          </a:r>
          <a:r>
            <a:rPr kumimoji="1" lang="en-US" altLang="ja-JP" sz="1100"/>
            <a:t>×</a:t>
          </a:r>
          <a:r>
            <a:rPr kumimoji="1" lang="ja-JP" altLang="en-US" sz="1100"/>
            <a:t>★～▽∵～</a:t>
          </a:r>
          <a:r>
            <a:rPr kumimoji="1" lang="en-US" altLang="ja-JP" sz="1100"/>
            <a:t>×</a:t>
          </a:r>
          <a:r>
            <a:rPr kumimoji="1" lang="ja-JP" altLang="en-US" sz="1100"/>
            <a:t>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●△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★～▽∵～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◎＠★～▽∵～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★～▽∵～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30</xdr:col>
      <xdr:colOff>123264</xdr:colOff>
      <xdr:row>64</xdr:row>
      <xdr:rowOff>78442</xdr:rowOff>
    </xdr:from>
    <xdr:to>
      <xdr:col>32</xdr:col>
      <xdr:colOff>212910</xdr:colOff>
      <xdr:row>69</xdr:row>
      <xdr:rowOff>78441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90989" y="17661592"/>
          <a:ext cx="1537446" cy="876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＠</a:t>
          </a:r>
          <a:r>
            <a:rPr kumimoji="1" lang="en-US" altLang="ja-JP" sz="1100"/>
            <a:t>※</a:t>
          </a:r>
          <a:r>
            <a:rPr kumimoji="1" lang="ja-JP" altLang="en-US" sz="1100"/>
            <a:t>●△</a:t>
          </a:r>
          <a:r>
            <a:rPr kumimoji="1" lang="en-US" altLang="ja-JP" sz="1100"/>
            <a:t>×</a:t>
          </a:r>
          <a:r>
            <a:rPr kumimoji="1" lang="ja-JP" altLang="en-US" sz="1100"/>
            <a:t>★～▽∵～</a:t>
          </a:r>
          <a:r>
            <a:rPr kumimoji="1" lang="en-US" altLang="ja-JP" sz="1100"/>
            <a:t>×</a:t>
          </a:r>
          <a:r>
            <a:rPr kumimoji="1" lang="ja-JP" altLang="en-US" sz="1100"/>
            <a:t>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●△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★～▽∵～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◎＠●△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★～▽∵～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23</xdr:col>
      <xdr:colOff>27215</xdr:colOff>
      <xdr:row>4</xdr:row>
      <xdr:rowOff>95251</xdr:rowOff>
    </xdr:from>
    <xdr:to>
      <xdr:col>34</xdr:col>
      <xdr:colOff>530678</xdr:colOff>
      <xdr:row>8</xdr:row>
      <xdr:rowOff>27214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942240" y="800101"/>
          <a:ext cx="5951763" cy="119878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注！）</a:t>
          </a:r>
          <a:r>
            <a:rPr kumimoji="1" lang="ja-JP" altLang="en-US" sz="16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この計算シートで計算が出来ない特例の異動事由の場合</a:t>
          </a:r>
          <a:r>
            <a:rPr kumimoji="1" lang="en-US" altLang="ja-JP" sz="16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(※)</a:t>
          </a:r>
          <a:r>
            <a:rPr kumimoji="1" lang="ja-JP" altLang="en-US" sz="16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ご連絡ください。算定後、日割り額をお知らせいたします。</a:t>
          </a:r>
          <a:endParaRPr kumimoji="1" lang="en-US" altLang="ja-JP" sz="16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(※1</a:t>
          </a:r>
          <a:r>
            <a:rPr kumimoji="1" lang="ja-JP" altLang="en-US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名の児童に対して</a:t>
          </a:r>
          <a:r>
            <a:rPr kumimoji="1" lang="en-US" altLang="ja-JP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2</a:t>
          </a:r>
          <a:r>
            <a:rPr kumimoji="1" lang="ja-JP" altLang="en-US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つ以上の異動事由が生じる場合等</a:t>
          </a:r>
          <a:r>
            <a:rPr kumimoji="1" lang="en-US" altLang="ja-JP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)</a:t>
          </a:r>
          <a:endParaRPr kumimoji="1" lang="ja-JP" altLang="en-US" sz="14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5" displayName="テーブル5" ref="A2:B26" totalsRowShown="0" headerRowDxfId="9">
  <autoFilter ref="A2:B26"/>
  <tableColumns count="2">
    <tableColumn id="1" name="日付" dataDxfId="8"/>
    <tableColumn id="2" name="名称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テーブル6" displayName="テーブル6" ref="A2:B19" totalsRowShown="0" headerRowDxfId="7" tableBorderDxfId="6">
  <autoFilter ref="A2:B19"/>
  <tableColumns count="2">
    <tableColumn id="1" name="日付" dataDxfId="5"/>
    <tableColumn id="2" name="名称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Y83"/>
  <sheetViews>
    <sheetView showGridLines="0" tabSelected="1" view="pageBreakPreview" zoomScale="70" zoomScaleNormal="85" zoomScaleSheetLayoutView="70" workbookViewId="0">
      <selection activeCell="AN8" sqref="AN8"/>
    </sheetView>
  </sheetViews>
  <sheetFormatPr defaultColWidth="3.375" defaultRowHeight="13.5" x14ac:dyDescent="0.15"/>
  <cols>
    <col min="1" max="27" width="3.375" style="18"/>
    <col min="28" max="28" width="1.125" style="18" customWidth="1"/>
    <col min="29" max="29" width="9.375" style="18" customWidth="1"/>
    <col min="30" max="35" width="9.5" style="18" customWidth="1"/>
    <col min="36" max="36" width="3.375" style="18" customWidth="1"/>
    <col min="37" max="37" width="9.5" style="18" customWidth="1"/>
    <col min="38" max="41" width="4" style="18" customWidth="1"/>
    <col min="42" max="45" width="3.375" style="18"/>
    <col min="46" max="47" width="10.625" style="18" customWidth="1"/>
    <col min="48" max="49" width="3.375" style="18"/>
    <col min="50" max="51" width="12" style="18" customWidth="1"/>
    <col min="52" max="16384" width="3.375" style="18"/>
  </cols>
  <sheetData>
    <row r="1" spans="1:51" ht="14.25" thickTop="1" x14ac:dyDescent="0.1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9"/>
      <c r="AT1" s="15" t="s">
        <v>49</v>
      </c>
      <c r="AU1" s="15" t="s">
        <v>50</v>
      </c>
      <c r="AX1" s="156" t="s">
        <v>85</v>
      </c>
      <c r="AY1" s="157"/>
    </row>
    <row r="2" spans="1:51" ht="17.25" customHeight="1" x14ac:dyDescent="0.15">
      <c r="A2" s="192" t="s">
        <v>88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50"/>
      <c r="AT2" s="16">
        <v>44287</v>
      </c>
      <c r="AU2" s="42">
        <v>44287</v>
      </c>
      <c r="AX2" s="19" t="s">
        <v>26</v>
      </c>
      <c r="AY2" s="19" t="s">
        <v>27</v>
      </c>
    </row>
    <row r="3" spans="1:51" ht="17.25" customHeight="1" x14ac:dyDescent="0.15">
      <c r="A3" s="192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50"/>
      <c r="AT3" s="16">
        <v>44317</v>
      </c>
      <c r="AU3" s="42">
        <v>44317</v>
      </c>
      <c r="AX3" s="20">
        <v>44315</v>
      </c>
      <c r="AY3" s="19" t="s">
        <v>28</v>
      </c>
    </row>
    <row r="4" spans="1:51" ht="6.75" customHeight="1" x14ac:dyDescent="0.1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29"/>
      <c r="AC4" s="29"/>
      <c r="AD4" s="29"/>
      <c r="AE4" s="29"/>
      <c r="AF4" s="29"/>
      <c r="AG4" s="29"/>
      <c r="AH4" s="29"/>
      <c r="AI4" s="29"/>
      <c r="AJ4" s="50"/>
      <c r="AT4" s="16">
        <v>44348</v>
      </c>
      <c r="AU4" s="42">
        <v>44348</v>
      </c>
      <c r="AX4" s="20">
        <v>44319</v>
      </c>
      <c r="AY4" s="19" t="s">
        <v>31</v>
      </c>
    </row>
    <row r="5" spans="1:51" ht="30" customHeight="1" x14ac:dyDescent="0.15">
      <c r="A5" s="53"/>
      <c r="B5" s="158"/>
      <c r="C5" s="159"/>
      <c r="D5" s="159"/>
      <c r="E5" s="160"/>
      <c r="F5" s="161" t="s">
        <v>63</v>
      </c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50"/>
      <c r="AT5" s="16">
        <v>44378</v>
      </c>
      <c r="AU5" s="42">
        <v>44378</v>
      </c>
      <c r="AX5" s="20">
        <v>44320</v>
      </c>
      <c r="AY5" s="19" t="s">
        <v>32</v>
      </c>
    </row>
    <row r="6" spans="1:51" ht="9.75" customHeight="1" x14ac:dyDescent="0.15">
      <c r="A6" s="53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50"/>
      <c r="AT6" s="16">
        <v>44409</v>
      </c>
      <c r="AU6" s="42">
        <v>44409</v>
      </c>
      <c r="AX6" s="20">
        <v>44321</v>
      </c>
      <c r="AY6" s="19" t="s">
        <v>33</v>
      </c>
    </row>
    <row r="7" spans="1:51" ht="30" customHeight="1" x14ac:dyDescent="0.15">
      <c r="A7" s="163" t="s">
        <v>15</v>
      </c>
      <c r="B7" s="164"/>
      <c r="C7" s="164"/>
      <c r="D7" s="164"/>
      <c r="E7" s="164"/>
      <c r="F7" s="164"/>
      <c r="G7" s="164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54"/>
      <c r="W7" s="54"/>
      <c r="X7" s="54"/>
      <c r="Y7" s="54"/>
      <c r="Z7" s="54"/>
      <c r="AA7" s="54"/>
      <c r="AB7" s="29"/>
      <c r="AC7" s="29"/>
      <c r="AD7" s="29"/>
      <c r="AE7" s="29"/>
      <c r="AF7" s="29"/>
      <c r="AG7" s="29"/>
      <c r="AH7" s="29"/>
      <c r="AI7" s="29"/>
      <c r="AJ7" s="50"/>
      <c r="AT7" s="16">
        <v>44440</v>
      </c>
      <c r="AU7" s="42">
        <v>44440</v>
      </c>
      <c r="AX7" s="20">
        <v>44399</v>
      </c>
      <c r="AY7" s="19" t="s">
        <v>34</v>
      </c>
    </row>
    <row r="8" spans="1:51" ht="30" customHeight="1" x14ac:dyDescent="0.15">
      <c r="A8" s="53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50"/>
      <c r="AT8" s="16">
        <v>44470</v>
      </c>
      <c r="AU8" s="42">
        <v>44470</v>
      </c>
      <c r="AX8" s="20">
        <v>44400</v>
      </c>
      <c r="AY8" s="19" t="s">
        <v>86</v>
      </c>
    </row>
    <row r="9" spans="1:51" ht="30" customHeight="1" x14ac:dyDescent="0.15">
      <c r="A9" s="107" t="s">
        <v>73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29"/>
      <c r="AC9" s="29"/>
      <c r="AD9" s="29"/>
      <c r="AE9" s="29"/>
      <c r="AF9" s="29"/>
      <c r="AG9" s="29"/>
      <c r="AH9" s="29"/>
      <c r="AI9" s="29"/>
      <c r="AJ9" s="50"/>
      <c r="AT9" s="16">
        <v>44501</v>
      </c>
      <c r="AU9" s="42">
        <v>44501</v>
      </c>
      <c r="AX9" s="20">
        <v>44416</v>
      </c>
      <c r="AY9" s="19" t="s">
        <v>35</v>
      </c>
    </row>
    <row r="10" spans="1:51" ht="9" customHeight="1" x14ac:dyDescent="0.15">
      <c r="A10" s="53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29"/>
      <c r="AC10" s="29"/>
      <c r="AD10" s="29"/>
      <c r="AE10" s="29"/>
      <c r="AF10" s="29"/>
      <c r="AG10" s="29"/>
      <c r="AH10" s="29"/>
      <c r="AI10" s="29"/>
      <c r="AJ10" s="50"/>
      <c r="AT10" s="16">
        <v>44531</v>
      </c>
      <c r="AU10" s="42">
        <v>44531</v>
      </c>
      <c r="AX10" s="20">
        <v>44417</v>
      </c>
      <c r="AY10" s="19" t="s">
        <v>87</v>
      </c>
    </row>
    <row r="11" spans="1:51" ht="30.75" customHeight="1" x14ac:dyDescent="0.15">
      <c r="A11" s="53"/>
      <c r="B11" s="174" t="s">
        <v>74</v>
      </c>
      <c r="C11" s="174"/>
      <c r="D11" s="174"/>
      <c r="E11" s="174"/>
      <c r="F11" s="174"/>
      <c r="G11" s="177"/>
      <c r="H11" s="178"/>
      <c r="I11" s="178"/>
      <c r="J11" s="178"/>
      <c r="K11" s="179"/>
      <c r="L11" s="170" t="s">
        <v>75</v>
      </c>
      <c r="M11" s="171"/>
      <c r="N11" s="172"/>
      <c r="O11" s="173"/>
      <c r="P11" s="170" t="s">
        <v>76</v>
      </c>
      <c r="Q11" s="171"/>
      <c r="R11" s="172"/>
      <c r="S11" s="173"/>
      <c r="T11" s="170" t="s">
        <v>77</v>
      </c>
      <c r="U11" s="171"/>
      <c r="V11" s="175" t="s">
        <v>78</v>
      </c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29"/>
      <c r="AI11" s="29"/>
      <c r="AJ11" s="50"/>
      <c r="AK11" s="41" t="str">
        <f>IF(G11="","",DATE(G11,N11,R11))</f>
        <v/>
      </c>
      <c r="AT11" s="16">
        <v>44562</v>
      </c>
      <c r="AU11" s="42">
        <v>44562</v>
      </c>
      <c r="AX11" s="20">
        <v>44459</v>
      </c>
      <c r="AY11" s="19" t="s">
        <v>36</v>
      </c>
    </row>
    <row r="12" spans="1:51" ht="30.75" customHeight="1" thickBot="1" x14ac:dyDescent="0.2">
      <c r="A12" s="53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29"/>
      <c r="AC12" s="29"/>
      <c r="AD12" s="29"/>
      <c r="AE12" s="29"/>
      <c r="AF12" s="29"/>
      <c r="AG12" s="29"/>
      <c r="AH12" s="29"/>
      <c r="AI12" s="29"/>
      <c r="AJ12" s="50"/>
      <c r="AT12" s="16">
        <v>44593</v>
      </c>
      <c r="AU12" s="42">
        <v>44593</v>
      </c>
      <c r="AX12" s="20">
        <v>44462</v>
      </c>
      <c r="AY12" s="19" t="s">
        <v>37</v>
      </c>
    </row>
    <row r="13" spans="1:51" ht="30" customHeight="1" thickBot="1" x14ac:dyDescent="0.2">
      <c r="A13" s="53"/>
      <c r="B13" s="166" t="s">
        <v>21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29"/>
      <c r="N13" s="166" t="s">
        <v>22</v>
      </c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29"/>
      <c r="Z13" s="29"/>
      <c r="AA13" s="29"/>
      <c r="AB13" s="29"/>
      <c r="AC13" s="167">
        <f>$G$25</f>
        <v>0</v>
      </c>
      <c r="AD13" s="168"/>
      <c r="AE13" s="5" t="s">
        <v>0</v>
      </c>
      <c r="AF13" s="169">
        <f>$N$25</f>
        <v>0</v>
      </c>
      <c r="AG13" s="168"/>
      <c r="AH13" s="6" t="s">
        <v>1</v>
      </c>
      <c r="AI13" s="10" t="e">
        <f>DATE(AC13,AF13,1)</f>
        <v>#NUM!</v>
      </c>
      <c r="AJ13" s="56" t="e">
        <f>WEEKDAY(AI13,1)</f>
        <v>#NUM!</v>
      </c>
      <c r="AK13" s="18" t="s">
        <v>48</v>
      </c>
      <c r="AL13" s="155">
        <f>IF(N25=4,EOMONTH(AU2,0),IF(N25=5,EOMONTH(AU3,0),IF(N25=6,EOMONTH(AU4,0),IF(N25=7,EOMONTH(AU5,0),IF(N25=8,EOMONTH(AU6,0),IF(N25=9,EOMONTH(AU7,0),IF(N25=10,EOMONTH(AU8,0),IF(N25=11,EOMONTH(AU9,0),IF(N25=12,EOMONTH(AU10,0),IF(N25=1,EOMONTH(AU11,0),IF(N25=2,EOMONTH(AU12,0),EOMONTH(AU13,0))))))))))))</f>
        <v>44651</v>
      </c>
      <c r="AM13" s="155"/>
      <c r="AN13" s="155"/>
      <c r="AO13" s="37"/>
      <c r="AT13" s="16">
        <v>44621</v>
      </c>
      <c r="AU13" s="42">
        <v>44621</v>
      </c>
      <c r="AX13" s="20">
        <v>44503</v>
      </c>
      <c r="AY13" s="19" t="s">
        <v>40</v>
      </c>
    </row>
    <row r="14" spans="1:51" ht="30" customHeight="1" x14ac:dyDescent="0.15">
      <c r="A14" s="53"/>
      <c r="B14" s="152" t="s">
        <v>16</v>
      </c>
      <c r="C14" s="152"/>
      <c r="D14" s="152"/>
      <c r="E14" s="153"/>
      <c r="F14" s="154"/>
      <c r="G14" s="154"/>
      <c r="H14" s="154"/>
      <c r="I14" s="154"/>
      <c r="J14" s="154"/>
      <c r="K14" s="150" t="s">
        <v>17</v>
      </c>
      <c r="L14" s="151"/>
      <c r="M14" s="29"/>
      <c r="N14" s="152" t="s">
        <v>16</v>
      </c>
      <c r="O14" s="152"/>
      <c r="P14" s="152"/>
      <c r="Q14" s="153"/>
      <c r="R14" s="154"/>
      <c r="S14" s="154"/>
      <c r="T14" s="154"/>
      <c r="U14" s="154"/>
      <c r="V14" s="154"/>
      <c r="W14" s="150" t="s">
        <v>17</v>
      </c>
      <c r="X14" s="151"/>
      <c r="Y14" s="29"/>
      <c r="Z14" s="29"/>
      <c r="AA14" s="29"/>
      <c r="AB14" s="29"/>
      <c r="AC14" s="7" t="s">
        <v>2</v>
      </c>
      <c r="AD14" s="8" t="s">
        <v>3</v>
      </c>
      <c r="AE14" s="8" t="s">
        <v>4</v>
      </c>
      <c r="AF14" s="8" t="s">
        <v>5</v>
      </c>
      <c r="AG14" s="8" t="s">
        <v>6</v>
      </c>
      <c r="AH14" s="8" t="s">
        <v>7</v>
      </c>
      <c r="AI14" s="9" t="s">
        <v>8</v>
      </c>
      <c r="AJ14" s="57"/>
      <c r="AX14" s="20">
        <v>44523</v>
      </c>
      <c r="AY14" s="19" t="s">
        <v>41</v>
      </c>
    </row>
    <row r="15" spans="1:51" ht="30" customHeight="1" x14ac:dyDescent="0.15">
      <c r="A15" s="53"/>
      <c r="B15" s="152" t="s">
        <v>18</v>
      </c>
      <c r="C15" s="152"/>
      <c r="D15" s="152"/>
      <c r="E15" s="153"/>
      <c r="F15" s="154"/>
      <c r="G15" s="154"/>
      <c r="H15" s="154"/>
      <c r="I15" s="154"/>
      <c r="J15" s="154"/>
      <c r="K15" s="150" t="s">
        <v>17</v>
      </c>
      <c r="L15" s="151"/>
      <c r="M15" s="29"/>
      <c r="N15" s="152" t="s">
        <v>18</v>
      </c>
      <c r="O15" s="152"/>
      <c r="P15" s="152"/>
      <c r="Q15" s="153"/>
      <c r="R15" s="154"/>
      <c r="S15" s="154"/>
      <c r="T15" s="154"/>
      <c r="U15" s="154"/>
      <c r="V15" s="154"/>
      <c r="W15" s="150" t="s">
        <v>17</v>
      </c>
      <c r="X15" s="151"/>
      <c r="Y15" s="29"/>
      <c r="Z15" s="29"/>
      <c r="AA15" s="29"/>
      <c r="AB15" s="29"/>
      <c r="AC15" s="25" t="e">
        <f>$AI$13-($AJ$13-1)</f>
        <v>#NUM!</v>
      </c>
      <c r="AD15" s="2" t="e">
        <f t="shared" ref="AD15:AI19" si="0">AC15+1</f>
        <v>#NUM!</v>
      </c>
      <c r="AE15" s="2" t="e">
        <f t="shared" si="0"/>
        <v>#NUM!</v>
      </c>
      <c r="AF15" s="2" t="e">
        <f t="shared" si="0"/>
        <v>#NUM!</v>
      </c>
      <c r="AG15" s="2" t="e">
        <f t="shared" si="0"/>
        <v>#NUM!</v>
      </c>
      <c r="AH15" s="2" t="e">
        <f t="shared" si="0"/>
        <v>#NUM!</v>
      </c>
      <c r="AI15" s="3" t="e">
        <f t="shared" si="0"/>
        <v>#NUM!</v>
      </c>
      <c r="AJ15" s="57"/>
      <c r="AX15" s="20">
        <v>44562</v>
      </c>
      <c r="AY15" s="19" t="s">
        <v>42</v>
      </c>
    </row>
    <row r="16" spans="1:51" ht="30" customHeight="1" x14ac:dyDescent="0.15">
      <c r="A16" s="53"/>
      <c r="B16" s="152" t="s">
        <v>19</v>
      </c>
      <c r="C16" s="152"/>
      <c r="D16" s="152"/>
      <c r="E16" s="153"/>
      <c r="F16" s="154"/>
      <c r="G16" s="154"/>
      <c r="H16" s="154"/>
      <c r="I16" s="154"/>
      <c r="J16" s="154"/>
      <c r="K16" s="150" t="s">
        <v>17</v>
      </c>
      <c r="L16" s="151"/>
      <c r="M16" s="29"/>
      <c r="N16" s="152" t="s">
        <v>19</v>
      </c>
      <c r="O16" s="152"/>
      <c r="P16" s="152"/>
      <c r="Q16" s="153"/>
      <c r="R16" s="154"/>
      <c r="S16" s="154"/>
      <c r="T16" s="154"/>
      <c r="U16" s="154"/>
      <c r="V16" s="154"/>
      <c r="W16" s="150" t="s">
        <v>17</v>
      </c>
      <c r="X16" s="151"/>
      <c r="Y16" s="29"/>
      <c r="Z16" s="29"/>
      <c r="AA16" s="29"/>
      <c r="AB16" s="29"/>
      <c r="AC16" s="1" t="e">
        <f>AI15+1</f>
        <v>#NUM!</v>
      </c>
      <c r="AD16" s="2" t="e">
        <f>AC16+1</f>
        <v>#NUM!</v>
      </c>
      <c r="AE16" s="2" t="e">
        <f t="shared" si="0"/>
        <v>#NUM!</v>
      </c>
      <c r="AF16" s="2" t="e">
        <f t="shared" si="0"/>
        <v>#NUM!</v>
      </c>
      <c r="AG16" s="2" t="e">
        <f t="shared" si="0"/>
        <v>#NUM!</v>
      </c>
      <c r="AH16" s="2" t="e">
        <f t="shared" si="0"/>
        <v>#NUM!</v>
      </c>
      <c r="AI16" s="3" t="e">
        <f t="shared" si="0"/>
        <v>#NUM!</v>
      </c>
      <c r="AJ16" s="57"/>
      <c r="AT16" s="17"/>
      <c r="AU16" s="17"/>
      <c r="AX16" s="20">
        <v>44571</v>
      </c>
      <c r="AY16" s="19" t="s">
        <v>43</v>
      </c>
    </row>
    <row r="17" spans="1:51" ht="30" customHeight="1" x14ac:dyDescent="0.15">
      <c r="A17" s="53"/>
      <c r="B17" s="152" t="s">
        <v>20</v>
      </c>
      <c r="C17" s="152"/>
      <c r="D17" s="152"/>
      <c r="E17" s="153"/>
      <c r="F17" s="154"/>
      <c r="G17" s="154"/>
      <c r="H17" s="154"/>
      <c r="I17" s="154"/>
      <c r="J17" s="154"/>
      <c r="K17" s="150" t="s">
        <v>17</v>
      </c>
      <c r="L17" s="151"/>
      <c r="M17" s="29"/>
      <c r="N17" s="152" t="s">
        <v>20</v>
      </c>
      <c r="O17" s="152"/>
      <c r="P17" s="152"/>
      <c r="Q17" s="153"/>
      <c r="R17" s="154"/>
      <c r="S17" s="154"/>
      <c r="T17" s="154"/>
      <c r="U17" s="154"/>
      <c r="V17" s="154"/>
      <c r="W17" s="150" t="s">
        <v>17</v>
      </c>
      <c r="X17" s="151"/>
      <c r="Y17" s="29"/>
      <c r="Z17" s="29"/>
      <c r="AA17" s="29"/>
      <c r="AB17" s="29"/>
      <c r="AC17" s="1" t="e">
        <f>AI16+1</f>
        <v>#NUM!</v>
      </c>
      <c r="AD17" s="4" t="e">
        <f>AC17+1</f>
        <v>#NUM!</v>
      </c>
      <c r="AE17" s="4" t="e">
        <f t="shared" si="0"/>
        <v>#NUM!</v>
      </c>
      <c r="AF17" s="2" t="e">
        <f t="shared" si="0"/>
        <v>#NUM!</v>
      </c>
      <c r="AG17" s="2" t="e">
        <f t="shared" si="0"/>
        <v>#NUM!</v>
      </c>
      <c r="AH17" s="2" t="e">
        <f t="shared" si="0"/>
        <v>#NUM!</v>
      </c>
      <c r="AI17" s="3" t="e">
        <f t="shared" si="0"/>
        <v>#NUM!</v>
      </c>
      <c r="AJ17" s="57"/>
      <c r="AK17" s="24"/>
      <c r="AX17" s="20">
        <v>44603</v>
      </c>
      <c r="AY17" s="19" t="s">
        <v>44</v>
      </c>
    </row>
    <row r="18" spans="1:51" ht="30" customHeight="1" x14ac:dyDescent="0.15">
      <c r="A18" s="53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1" t="e">
        <f>AI17+1</f>
        <v>#NUM!</v>
      </c>
      <c r="AD18" s="4" t="e">
        <f>AC18+1</f>
        <v>#NUM!</v>
      </c>
      <c r="AE18" s="4" t="e">
        <f t="shared" si="0"/>
        <v>#NUM!</v>
      </c>
      <c r="AF18" s="2" t="e">
        <f t="shared" si="0"/>
        <v>#NUM!</v>
      </c>
      <c r="AG18" s="2" t="e">
        <f t="shared" si="0"/>
        <v>#NUM!</v>
      </c>
      <c r="AH18" s="2" t="e">
        <f t="shared" si="0"/>
        <v>#NUM!</v>
      </c>
      <c r="AI18" s="3" t="e">
        <f t="shared" si="0"/>
        <v>#NUM!</v>
      </c>
      <c r="AJ18" s="57"/>
      <c r="AX18" s="20">
        <v>44615</v>
      </c>
      <c r="AY18" s="19" t="s">
        <v>45</v>
      </c>
    </row>
    <row r="19" spans="1:51" ht="30" customHeight="1" x14ac:dyDescent="0.15">
      <c r="A19" s="107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29"/>
      <c r="AC19" s="1" t="e">
        <f>AI18+1</f>
        <v>#NUM!</v>
      </c>
      <c r="AD19" s="2" t="e">
        <f>AC19+1</f>
        <v>#NUM!</v>
      </c>
      <c r="AE19" s="2" t="e">
        <f>AD19+1</f>
        <v>#NUM!</v>
      </c>
      <c r="AF19" s="2" t="e">
        <f t="shared" si="0"/>
        <v>#NUM!</v>
      </c>
      <c r="AG19" s="2" t="e">
        <f t="shared" si="0"/>
        <v>#NUM!</v>
      </c>
      <c r="AH19" s="2" t="e">
        <f t="shared" si="0"/>
        <v>#NUM!</v>
      </c>
      <c r="AI19" s="3" t="e">
        <f t="shared" si="0"/>
        <v>#NUM!</v>
      </c>
      <c r="AJ19" s="58"/>
      <c r="AX19" s="22">
        <v>44641</v>
      </c>
      <c r="AY19" s="23" t="s">
        <v>46</v>
      </c>
    </row>
    <row r="20" spans="1:51" ht="30" customHeight="1" x14ac:dyDescent="0.15">
      <c r="A20" s="107" t="s">
        <v>65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29"/>
      <c r="AC20" s="1" t="e">
        <f>AI19+1</f>
        <v>#NUM!</v>
      </c>
      <c r="AD20" s="2" t="e">
        <f>AC20+1</f>
        <v>#NUM!</v>
      </c>
      <c r="AE20" s="2" t="e">
        <f>AD20+1</f>
        <v>#NUM!</v>
      </c>
      <c r="AF20" s="2" t="e">
        <f t="shared" ref="AF20" si="1">AE20+1</f>
        <v>#NUM!</v>
      </c>
      <c r="AG20" s="2" t="e">
        <f t="shared" ref="AG20" si="2">AF20+1</f>
        <v>#NUM!</v>
      </c>
      <c r="AH20" s="2" t="e">
        <f t="shared" ref="AH20" si="3">AG20+1</f>
        <v>#NUM!</v>
      </c>
      <c r="AI20" s="3" t="e">
        <f t="shared" ref="AI20" si="4">AH20+1</f>
        <v>#NUM!</v>
      </c>
      <c r="AJ20" s="58"/>
      <c r="AX20" s="75"/>
      <c r="AY20" s="76"/>
    </row>
    <row r="21" spans="1:51" ht="9.75" customHeight="1" x14ac:dyDescent="0.15">
      <c r="A21" s="53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50"/>
      <c r="AX21" s="26"/>
      <c r="AY21" s="27"/>
    </row>
    <row r="22" spans="1:51" ht="30" customHeight="1" x14ac:dyDescent="0.15">
      <c r="A22" s="53"/>
      <c r="B22" s="29"/>
      <c r="C22" s="102"/>
      <c r="D22" s="102"/>
      <c r="E22" s="102"/>
      <c r="F22" s="102"/>
      <c r="G22" s="102"/>
      <c r="H22" s="102"/>
      <c r="I22" s="102"/>
      <c r="J22" s="102"/>
      <c r="K22" s="102"/>
      <c r="L22" s="59"/>
      <c r="M22" s="59"/>
      <c r="N22" s="5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50"/>
      <c r="AX22" s="26"/>
      <c r="AY22" s="27"/>
    </row>
    <row r="23" spans="1:51" ht="25.5" customHeight="1" x14ac:dyDescent="0.15">
      <c r="A23" s="53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50"/>
      <c r="AX23" s="26"/>
      <c r="AY23" s="27"/>
    </row>
    <row r="24" spans="1:51" ht="39" customHeight="1" x14ac:dyDescent="0.15">
      <c r="A24" s="107" t="s">
        <v>64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29"/>
      <c r="AC24" s="29"/>
      <c r="AD24" s="29"/>
      <c r="AE24" s="29"/>
      <c r="AF24" s="29"/>
      <c r="AG24" s="29"/>
      <c r="AH24" s="29"/>
      <c r="AI24" s="29"/>
      <c r="AJ24" s="50"/>
      <c r="AX24" s="26"/>
      <c r="AY24" s="27"/>
    </row>
    <row r="25" spans="1:51" ht="39" customHeight="1" x14ac:dyDescent="0.15">
      <c r="A25" s="146" t="s">
        <v>9</v>
      </c>
      <c r="B25" s="147"/>
      <c r="C25" s="147"/>
      <c r="D25" s="147"/>
      <c r="E25" s="147"/>
      <c r="F25" s="147"/>
      <c r="G25" s="102"/>
      <c r="H25" s="102"/>
      <c r="I25" s="102"/>
      <c r="J25" s="102"/>
      <c r="K25" s="102"/>
      <c r="L25" s="91" t="s">
        <v>0</v>
      </c>
      <c r="M25" s="91"/>
      <c r="N25" s="102"/>
      <c r="O25" s="102"/>
      <c r="P25" s="102"/>
      <c r="Q25" s="91" t="s">
        <v>1</v>
      </c>
      <c r="R25" s="91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50"/>
      <c r="AX25" s="26"/>
      <c r="AY25" s="27"/>
    </row>
    <row r="26" spans="1:51" ht="25.5" customHeight="1" x14ac:dyDescent="0.15">
      <c r="A26" s="53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50"/>
      <c r="AX26" s="26"/>
      <c r="AY26" s="27"/>
    </row>
    <row r="27" spans="1:51" ht="39" customHeight="1" x14ac:dyDescent="0.15">
      <c r="A27" s="148" t="s">
        <v>66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29"/>
      <c r="AC27" s="29"/>
      <c r="AD27" s="29"/>
      <c r="AE27" s="29"/>
      <c r="AF27" s="29"/>
      <c r="AG27" s="29"/>
      <c r="AH27" s="29"/>
      <c r="AI27" s="29"/>
      <c r="AJ27" s="50"/>
      <c r="AX27" s="26"/>
      <c r="AY27" s="27"/>
    </row>
    <row r="28" spans="1:51" ht="39" customHeight="1" x14ac:dyDescent="0.15">
      <c r="A28" s="148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29"/>
      <c r="AC28" s="29"/>
      <c r="AD28" s="29"/>
      <c r="AE28" s="29"/>
      <c r="AF28" s="29"/>
      <c r="AG28" s="29"/>
      <c r="AH28" s="29"/>
      <c r="AI28" s="29"/>
      <c r="AJ28" s="50"/>
      <c r="AX28" s="44"/>
      <c r="AY28" s="45"/>
    </row>
    <row r="29" spans="1:51" s="21" customFormat="1" ht="20.25" customHeight="1" x14ac:dyDescent="0.15">
      <c r="A29" s="143" t="s">
        <v>51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60"/>
      <c r="AC29" s="60"/>
      <c r="AD29" s="60"/>
      <c r="AE29" s="60"/>
      <c r="AF29" s="60"/>
      <c r="AG29" s="60"/>
      <c r="AH29" s="60"/>
      <c r="AI29" s="60"/>
      <c r="AJ29" s="61"/>
      <c r="AX29" s="26"/>
      <c r="AY29" s="27"/>
    </row>
    <row r="30" spans="1:51" ht="11.25" customHeight="1" thickBot="1" x14ac:dyDescent="0.2">
      <c r="A30" s="53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92" t="s">
        <v>11</v>
      </c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4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50"/>
      <c r="AX30" s="26"/>
      <c r="AY30" s="27"/>
    </row>
    <row r="31" spans="1:51" ht="14.25" customHeight="1" x14ac:dyDescent="0.15">
      <c r="A31" s="79" t="s">
        <v>10</v>
      </c>
      <c r="B31" s="80"/>
      <c r="C31" s="80"/>
      <c r="D31" s="80"/>
      <c r="E31" s="80"/>
      <c r="F31" s="82" t="e">
        <f>NETWORKDAYS($AI$13,$AL$13,$AX$3:$AX$45)</f>
        <v>#NUM!</v>
      </c>
      <c r="G31" s="83"/>
      <c r="H31" s="83"/>
      <c r="I31" s="84"/>
      <c r="J31" s="145" t="s">
        <v>2</v>
      </c>
      <c r="K31" s="91"/>
      <c r="L31" s="29"/>
      <c r="M31" s="95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7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50"/>
      <c r="AX31" s="26"/>
      <c r="AY31" s="27"/>
    </row>
    <row r="32" spans="1:51" ht="13.5" customHeight="1" x14ac:dyDescent="0.15">
      <c r="A32" s="79"/>
      <c r="B32" s="80"/>
      <c r="C32" s="80"/>
      <c r="D32" s="80"/>
      <c r="E32" s="80"/>
      <c r="F32" s="85"/>
      <c r="G32" s="86"/>
      <c r="H32" s="86"/>
      <c r="I32" s="87"/>
      <c r="J32" s="145"/>
      <c r="K32" s="91"/>
      <c r="L32" s="29"/>
      <c r="M32" s="95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7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50"/>
      <c r="AX32" s="26"/>
      <c r="AY32" s="27"/>
    </row>
    <row r="33" spans="1:51" ht="21.75" customHeight="1" x14ac:dyDescent="0.15">
      <c r="A33" s="79"/>
      <c r="B33" s="80"/>
      <c r="C33" s="80"/>
      <c r="D33" s="80"/>
      <c r="E33" s="80"/>
      <c r="F33" s="85"/>
      <c r="G33" s="86"/>
      <c r="H33" s="86"/>
      <c r="I33" s="87"/>
      <c r="J33" s="145"/>
      <c r="K33" s="91"/>
      <c r="L33" s="29"/>
      <c r="M33" s="98" t="s">
        <v>12</v>
      </c>
      <c r="N33" s="99"/>
      <c r="O33" s="99"/>
      <c r="P33" s="99"/>
      <c r="Q33" s="99"/>
      <c r="R33" s="99"/>
      <c r="S33" s="99"/>
      <c r="T33" s="102"/>
      <c r="U33" s="102"/>
      <c r="V33" s="102"/>
      <c r="W33" s="102"/>
      <c r="X33" s="91" t="s">
        <v>2</v>
      </c>
      <c r="Y33" s="104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50"/>
      <c r="AX33" s="26"/>
      <c r="AY33" s="27"/>
    </row>
    <row r="34" spans="1:51" ht="13.5" customHeight="1" x14ac:dyDescent="0.15">
      <c r="A34" s="79"/>
      <c r="B34" s="80"/>
      <c r="C34" s="80"/>
      <c r="D34" s="80"/>
      <c r="E34" s="80"/>
      <c r="F34" s="85"/>
      <c r="G34" s="86"/>
      <c r="H34" s="86"/>
      <c r="I34" s="87"/>
      <c r="J34" s="145"/>
      <c r="K34" s="91"/>
      <c r="L34" s="29"/>
      <c r="M34" s="98"/>
      <c r="N34" s="99"/>
      <c r="O34" s="99"/>
      <c r="P34" s="99"/>
      <c r="Q34" s="99"/>
      <c r="R34" s="99"/>
      <c r="S34" s="99"/>
      <c r="T34" s="102"/>
      <c r="U34" s="102"/>
      <c r="V34" s="102"/>
      <c r="W34" s="102"/>
      <c r="X34" s="91"/>
      <c r="Y34" s="104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50"/>
      <c r="AX34" s="26"/>
      <c r="AY34" s="27"/>
    </row>
    <row r="35" spans="1:51" ht="14.25" customHeight="1" thickBot="1" x14ac:dyDescent="0.2">
      <c r="A35" s="79"/>
      <c r="B35" s="80"/>
      <c r="C35" s="80"/>
      <c r="D35" s="80"/>
      <c r="E35" s="80"/>
      <c r="F35" s="88"/>
      <c r="G35" s="89"/>
      <c r="H35" s="89"/>
      <c r="I35" s="90"/>
      <c r="J35" s="145"/>
      <c r="K35" s="91"/>
      <c r="L35" s="29"/>
      <c r="M35" s="100"/>
      <c r="N35" s="101"/>
      <c r="O35" s="101"/>
      <c r="P35" s="101"/>
      <c r="Q35" s="101"/>
      <c r="R35" s="101"/>
      <c r="S35" s="101"/>
      <c r="T35" s="103"/>
      <c r="U35" s="103"/>
      <c r="V35" s="103"/>
      <c r="W35" s="103"/>
      <c r="X35" s="105"/>
      <c r="Y35" s="106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50"/>
      <c r="AX35" s="26"/>
      <c r="AY35" s="27"/>
    </row>
    <row r="36" spans="1:51" x14ac:dyDescent="0.15">
      <c r="A36" s="53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50"/>
      <c r="AX36" s="26"/>
      <c r="AY36" s="27"/>
    </row>
    <row r="37" spans="1:51" x14ac:dyDescent="0.15">
      <c r="A37" s="53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50"/>
      <c r="AX37" s="26"/>
      <c r="AY37" s="27"/>
    </row>
    <row r="38" spans="1:51" ht="21" x14ac:dyDescent="0.15">
      <c r="A38" s="107" t="s">
        <v>53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50"/>
      <c r="AX38" s="26"/>
      <c r="AY38" s="27"/>
    </row>
    <row r="39" spans="1:51" ht="11.25" customHeight="1" x14ac:dyDescent="0.15">
      <c r="A39" s="62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50"/>
      <c r="AX39" s="26"/>
      <c r="AY39" s="27"/>
    </row>
    <row r="40" spans="1:51" ht="21" customHeight="1" x14ac:dyDescent="0.15">
      <c r="A40" s="130" t="s">
        <v>58</v>
      </c>
      <c r="B40" s="131"/>
      <c r="C40" s="131"/>
      <c r="D40" s="131"/>
      <c r="E40" s="131"/>
      <c r="F40" s="131"/>
      <c r="G40" s="131"/>
      <c r="H40" s="131"/>
      <c r="I40" s="131"/>
      <c r="J40" s="128"/>
      <c r="K40" s="128"/>
      <c r="L40" s="128"/>
      <c r="M40" s="128"/>
      <c r="N40" s="128"/>
      <c r="O40" s="128"/>
      <c r="P40" s="128"/>
      <c r="Q40" s="63"/>
      <c r="R40" s="63"/>
      <c r="S40" s="63"/>
      <c r="T40" s="63"/>
      <c r="U40" s="63"/>
      <c r="V40" s="63"/>
      <c r="W40" s="63"/>
      <c r="X40" s="63"/>
      <c r="Y40" s="63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50"/>
      <c r="AX40" s="26"/>
      <c r="AY40" s="27"/>
    </row>
    <row r="41" spans="1:51" ht="21" customHeight="1" x14ac:dyDescent="0.15">
      <c r="A41" s="132"/>
      <c r="B41" s="131"/>
      <c r="C41" s="131"/>
      <c r="D41" s="131"/>
      <c r="E41" s="131"/>
      <c r="F41" s="131"/>
      <c r="G41" s="131"/>
      <c r="H41" s="131"/>
      <c r="I41" s="131"/>
      <c r="J41" s="128"/>
      <c r="K41" s="128"/>
      <c r="L41" s="128"/>
      <c r="M41" s="128"/>
      <c r="N41" s="128"/>
      <c r="O41" s="128"/>
      <c r="P41" s="128"/>
      <c r="Q41" s="63"/>
      <c r="R41" s="63"/>
      <c r="S41" s="63"/>
      <c r="T41" s="63"/>
      <c r="U41" s="63"/>
      <c r="V41" s="63"/>
      <c r="W41" s="63"/>
      <c r="X41" s="63"/>
      <c r="Y41" s="63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50"/>
      <c r="AX41" s="26"/>
      <c r="AY41" s="27"/>
    </row>
    <row r="42" spans="1:51" ht="21" customHeight="1" thickBot="1" x14ac:dyDescent="0.2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50"/>
      <c r="AX42" s="26"/>
      <c r="AY42" s="27"/>
    </row>
    <row r="43" spans="1:51" ht="21" x14ac:dyDescent="0.15">
      <c r="A43" s="107" t="s">
        <v>60</v>
      </c>
      <c r="B43" s="108"/>
      <c r="C43" s="108"/>
      <c r="D43" s="108"/>
      <c r="E43" s="108"/>
      <c r="F43" s="108"/>
      <c r="G43" s="108"/>
      <c r="H43" s="108"/>
      <c r="I43" s="108"/>
      <c r="J43" s="128"/>
      <c r="K43" s="128"/>
      <c r="L43" s="128"/>
      <c r="M43" s="63" t="s">
        <v>0</v>
      </c>
      <c r="N43" s="128"/>
      <c r="O43" s="128"/>
      <c r="P43" s="63" t="s">
        <v>1</v>
      </c>
      <c r="Q43" s="128"/>
      <c r="R43" s="128"/>
      <c r="S43" s="63" t="s">
        <v>2</v>
      </c>
      <c r="T43" s="63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63"/>
      <c r="AJ43" s="50"/>
      <c r="AK43" s="30" t="str">
        <f>IF(AND(N43="",Q43=""),"","①")</f>
        <v/>
      </c>
      <c r="AL43" s="129" t="str">
        <f>IF(AND(N43="",Q43=""),"",DATE(J43,N43,Q43))</f>
        <v/>
      </c>
      <c r="AM43" s="129"/>
      <c r="AN43" s="129"/>
      <c r="AO43" s="36"/>
      <c r="AP43" s="135" t="str">
        <f>IF(AND(AK43="",AK45=""),AK47,IF(AK43="",AK45,AK43))</f>
        <v/>
      </c>
      <c r="AQ43" s="136"/>
      <c r="AR43" s="136"/>
      <c r="AS43" s="120" t="str">
        <f>IF(AND(AL43="",AL45=""),AL47,IF(AL43="",AL45,AL43))</f>
        <v/>
      </c>
      <c r="AT43" s="121"/>
      <c r="AU43" s="33"/>
      <c r="AV43" s="33"/>
      <c r="AW43" s="33"/>
      <c r="AX43" s="26"/>
      <c r="AY43" s="27"/>
    </row>
    <row r="44" spans="1:51" ht="9.75" customHeight="1" x14ac:dyDescent="0.15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126"/>
      <c r="S44" s="127"/>
      <c r="T44" s="127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50"/>
      <c r="AK44" s="30"/>
      <c r="AL44" s="31"/>
      <c r="AM44" s="31"/>
      <c r="AN44" s="36"/>
      <c r="AO44" s="36"/>
      <c r="AP44" s="137"/>
      <c r="AQ44" s="138"/>
      <c r="AR44" s="138"/>
      <c r="AS44" s="122"/>
      <c r="AT44" s="123"/>
      <c r="AU44" s="33"/>
      <c r="AV44" s="33"/>
      <c r="AW44" s="33"/>
      <c r="AX44" s="26"/>
      <c r="AY44" s="27"/>
    </row>
    <row r="45" spans="1:51" ht="21" x14ac:dyDescent="0.15">
      <c r="A45" s="107" t="s">
        <v>61</v>
      </c>
      <c r="B45" s="108"/>
      <c r="C45" s="108"/>
      <c r="D45" s="108"/>
      <c r="E45" s="108"/>
      <c r="F45" s="108"/>
      <c r="G45" s="108"/>
      <c r="H45" s="108"/>
      <c r="I45" s="108"/>
      <c r="J45" s="128"/>
      <c r="K45" s="128"/>
      <c r="L45" s="128"/>
      <c r="M45" s="63" t="s">
        <v>0</v>
      </c>
      <c r="N45" s="128"/>
      <c r="O45" s="128"/>
      <c r="P45" s="63" t="s">
        <v>1</v>
      </c>
      <c r="Q45" s="128"/>
      <c r="R45" s="128"/>
      <c r="S45" s="63" t="s">
        <v>2</v>
      </c>
      <c r="T45" s="63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63"/>
      <c r="AJ45" s="50"/>
      <c r="AK45" s="30" t="str">
        <f>IF(AND(N45="",Q45=""),"",IF(OR(AO45="土",AO45="日"),"②’","②"))</f>
        <v/>
      </c>
      <c r="AL45" s="129" t="str">
        <f>IF(AND(N45="",Q45=""),"",DATE(J45,N45,Q45))</f>
        <v/>
      </c>
      <c r="AM45" s="129"/>
      <c r="AN45" s="129"/>
      <c r="AO45" s="35" t="str">
        <f>TEXT(AL45,"aaa")</f>
        <v/>
      </c>
      <c r="AP45" s="137"/>
      <c r="AQ45" s="138"/>
      <c r="AR45" s="138"/>
      <c r="AS45" s="122"/>
      <c r="AT45" s="123"/>
      <c r="AU45" s="33"/>
      <c r="AV45" s="33"/>
      <c r="AW45" s="33"/>
      <c r="AX45" s="43"/>
      <c r="AY45" s="27"/>
    </row>
    <row r="46" spans="1:51" ht="9.75" customHeight="1" x14ac:dyDescent="0.15">
      <c r="A46" s="62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63"/>
      <c r="AJ46" s="50"/>
      <c r="AK46" s="30"/>
      <c r="AL46" s="32"/>
      <c r="AM46" s="32"/>
      <c r="AN46" s="36"/>
      <c r="AO46" s="36"/>
      <c r="AP46" s="137"/>
      <c r="AQ46" s="138"/>
      <c r="AR46" s="138"/>
      <c r="AS46" s="122"/>
      <c r="AT46" s="123"/>
      <c r="AU46" s="33"/>
      <c r="AV46" s="33"/>
      <c r="AW46" s="33"/>
      <c r="AX46" s="26"/>
      <c r="AY46" s="27"/>
    </row>
    <row r="47" spans="1:51" ht="21.75" thickBot="1" x14ac:dyDescent="0.2">
      <c r="A47" s="107" t="s">
        <v>62</v>
      </c>
      <c r="B47" s="108"/>
      <c r="C47" s="108"/>
      <c r="D47" s="108"/>
      <c r="E47" s="108"/>
      <c r="F47" s="108"/>
      <c r="G47" s="108"/>
      <c r="H47" s="108"/>
      <c r="I47" s="108"/>
      <c r="J47" s="128"/>
      <c r="K47" s="128"/>
      <c r="L47" s="128"/>
      <c r="M47" s="63" t="s">
        <v>0</v>
      </c>
      <c r="N47" s="128"/>
      <c r="O47" s="128"/>
      <c r="P47" s="63" t="s">
        <v>1</v>
      </c>
      <c r="Q47" s="128"/>
      <c r="R47" s="128"/>
      <c r="S47" s="63" t="s">
        <v>2</v>
      </c>
      <c r="T47" s="63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63"/>
      <c r="AJ47" s="50"/>
      <c r="AK47" s="30" t="str">
        <f>IF(AND(N47="",Q47=""),"","③")</f>
        <v/>
      </c>
      <c r="AL47" s="129" t="str">
        <f>IF(AND(N47="",Q47=""),"",DATE(J47,N47,Q47))</f>
        <v/>
      </c>
      <c r="AM47" s="129"/>
      <c r="AN47" s="129"/>
      <c r="AO47" s="36"/>
      <c r="AP47" s="139"/>
      <c r="AQ47" s="140"/>
      <c r="AR47" s="140"/>
      <c r="AS47" s="124"/>
      <c r="AT47" s="125"/>
      <c r="AU47" s="33"/>
      <c r="AV47" s="33"/>
      <c r="AW47" s="33"/>
      <c r="AX47" s="26"/>
      <c r="AY47" s="27"/>
    </row>
    <row r="48" spans="1:51" ht="69" customHeight="1" x14ac:dyDescent="0.15">
      <c r="A48" s="141" t="s">
        <v>67</v>
      </c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29"/>
      <c r="AE48" s="29"/>
      <c r="AF48" s="29"/>
      <c r="AG48" s="29"/>
      <c r="AH48" s="29"/>
      <c r="AI48" s="29"/>
      <c r="AJ48" s="50"/>
      <c r="AX48" s="26"/>
      <c r="AY48" s="27"/>
    </row>
    <row r="49" spans="1:51" ht="49.5" customHeight="1" x14ac:dyDescent="0.15">
      <c r="A49" s="141"/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29"/>
      <c r="AE49" s="29"/>
      <c r="AF49" s="29"/>
      <c r="AG49" s="29"/>
      <c r="AH49" s="29"/>
      <c r="AI49" s="29"/>
      <c r="AJ49" s="50"/>
      <c r="AX49" s="26"/>
      <c r="AY49" s="27"/>
    </row>
    <row r="50" spans="1:51" ht="20.25" customHeight="1" x14ac:dyDescent="0.15">
      <c r="A50" s="133" t="s">
        <v>54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29"/>
      <c r="AC50" s="29"/>
      <c r="AD50" s="29"/>
      <c r="AE50" s="29"/>
      <c r="AF50" s="29"/>
      <c r="AG50" s="29"/>
      <c r="AH50" s="29"/>
      <c r="AI50" s="29"/>
      <c r="AJ50" s="50"/>
      <c r="AX50" s="26"/>
      <c r="AY50" s="27"/>
    </row>
    <row r="51" spans="1:51" ht="14.25" thickBot="1" x14ac:dyDescent="0.2">
      <c r="A51" s="53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50"/>
      <c r="AX51" s="26"/>
      <c r="AY51" s="27"/>
    </row>
    <row r="52" spans="1:51" ht="13.5" customHeight="1" x14ac:dyDescent="0.15">
      <c r="A52" s="79" t="s">
        <v>55</v>
      </c>
      <c r="B52" s="80"/>
      <c r="C52" s="80"/>
      <c r="D52" s="80"/>
      <c r="E52" s="80"/>
      <c r="F52" s="80"/>
      <c r="G52" s="81"/>
      <c r="H52" s="82" t="str">
        <f>IF($AS$43="","",IF(AP43="①",NETWORKDAYS(AL43,AL13,$AX$3:$AX$45),IF(AP43="②",NETWORKDAYS(AI13,AL45,$AX$3:$AX$45)-1,IF(AP43="②’",NETWORKDAYS(AI13,AL45,$AX$3:$AX$45),NETWORKDAYS(AI13,AL47,$AX$3:$AX$45)))))</f>
        <v/>
      </c>
      <c r="I52" s="83"/>
      <c r="J52" s="83"/>
      <c r="K52" s="84"/>
      <c r="L52" s="91" t="s">
        <v>2</v>
      </c>
      <c r="M52" s="91"/>
      <c r="N52" s="92" t="s">
        <v>56</v>
      </c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4"/>
      <c r="AC52" s="29"/>
      <c r="AD52" s="29"/>
      <c r="AE52" s="29"/>
      <c r="AF52" s="29"/>
      <c r="AG52" s="29"/>
      <c r="AH52" s="29"/>
      <c r="AI52" s="29"/>
      <c r="AJ52" s="50"/>
      <c r="AX52" s="26"/>
      <c r="AY52" s="27"/>
    </row>
    <row r="53" spans="1:51" ht="14.25" customHeight="1" x14ac:dyDescent="0.15">
      <c r="A53" s="79"/>
      <c r="B53" s="80"/>
      <c r="C53" s="80"/>
      <c r="D53" s="80"/>
      <c r="E53" s="80"/>
      <c r="F53" s="80"/>
      <c r="G53" s="81"/>
      <c r="H53" s="85"/>
      <c r="I53" s="86"/>
      <c r="J53" s="86"/>
      <c r="K53" s="87"/>
      <c r="L53" s="91"/>
      <c r="M53" s="91"/>
      <c r="N53" s="95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7"/>
      <c r="AC53" s="29"/>
      <c r="AD53" s="29"/>
      <c r="AE53" s="29"/>
      <c r="AF53" s="29"/>
      <c r="AG53" s="29"/>
      <c r="AH53" s="29"/>
      <c r="AI53" s="29"/>
      <c r="AJ53" s="50"/>
      <c r="AX53" s="26"/>
      <c r="AY53" s="27"/>
    </row>
    <row r="54" spans="1:51" ht="8.25" customHeight="1" x14ac:dyDescent="0.15">
      <c r="A54" s="79"/>
      <c r="B54" s="80"/>
      <c r="C54" s="80"/>
      <c r="D54" s="80"/>
      <c r="E54" s="80"/>
      <c r="F54" s="80"/>
      <c r="G54" s="81"/>
      <c r="H54" s="85"/>
      <c r="I54" s="86"/>
      <c r="J54" s="86"/>
      <c r="K54" s="87"/>
      <c r="L54" s="91"/>
      <c r="M54" s="91"/>
      <c r="N54" s="95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7"/>
      <c r="AC54" s="29"/>
      <c r="AD54" s="29"/>
      <c r="AE54" s="29"/>
      <c r="AF54" s="29"/>
      <c r="AG54" s="29"/>
      <c r="AH54" s="29"/>
      <c r="AI54" s="29"/>
      <c r="AJ54" s="50"/>
      <c r="AX54" s="26"/>
      <c r="AY54" s="27"/>
    </row>
    <row r="55" spans="1:51" ht="13.5" customHeight="1" x14ac:dyDescent="0.15">
      <c r="A55" s="79"/>
      <c r="B55" s="80"/>
      <c r="C55" s="80"/>
      <c r="D55" s="80"/>
      <c r="E55" s="80"/>
      <c r="F55" s="80"/>
      <c r="G55" s="81"/>
      <c r="H55" s="85"/>
      <c r="I55" s="86"/>
      <c r="J55" s="86"/>
      <c r="K55" s="87"/>
      <c r="L55" s="91"/>
      <c r="M55" s="91"/>
      <c r="N55" s="98" t="s">
        <v>57</v>
      </c>
      <c r="O55" s="99"/>
      <c r="P55" s="99"/>
      <c r="Q55" s="99"/>
      <c r="R55" s="99"/>
      <c r="S55" s="99"/>
      <c r="T55" s="99"/>
      <c r="U55" s="99"/>
      <c r="V55" s="99"/>
      <c r="W55" s="102"/>
      <c r="X55" s="102"/>
      <c r="Y55" s="102"/>
      <c r="Z55" s="102"/>
      <c r="AA55" s="91" t="s">
        <v>2</v>
      </c>
      <c r="AB55" s="104"/>
      <c r="AC55" s="29"/>
      <c r="AD55" s="29"/>
      <c r="AE55" s="29"/>
      <c r="AF55" s="29"/>
      <c r="AG55" s="29"/>
      <c r="AH55" s="29"/>
      <c r="AI55" s="29"/>
      <c r="AJ55" s="50"/>
      <c r="AX55" s="26"/>
      <c r="AY55" s="27"/>
    </row>
    <row r="56" spans="1:51" ht="13.5" customHeight="1" thickBot="1" x14ac:dyDescent="0.2">
      <c r="A56" s="79"/>
      <c r="B56" s="80"/>
      <c r="C56" s="80"/>
      <c r="D56" s="80"/>
      <c r="E56" s="80"/>
      <c r="F56" s="80"/>
      <c r="G56" s="81"/>
      <c r="H56" s="88"/>
      <c r="I56" s="89"/>
      <c r="J56" s="89"/>
      <c r="K56" s="90"/>
      <c r="L56" s="91"/>
      <c r="M56" s="91"/>
      <c r="N56" s="98"/>
      <c r="O56" s="99"/>
      <c r="P56" s="99"/>
      <c r="Q56" s="99"/>
      <c r="R56" s="99"/>
      <c r="S56" s="99"/>
      <c r="T56" s="99"/>
      <c r="U56" s="99"/>
      <c r="V56" s="99"/>
      <c r="W56" s="102"/>
      <c r="X56" s="102"/>
      <c r="Y56" s="102"/>
      <c r="Z56" s="102"/>
      <c r="AA56" s="91"/>
      <c r="AB56" s="104"/>
      <c r="AC56" s="29"/>
      <c r="AD56" s="29"/>
      <c r="AE56" s="29"/>
      <c r="AF56" s="29"/>
      <c r="AG56" s="29"/>
      <c r="AH56" s="29"/>
      <c r="AI56" s="29"/>
      <c r="AJ56" s="50"/>
      <c r="AX56" s="26"/>
      <c r="AY56" s="27"/>
    </row>
    <row r="57" spans="1:51" ht="13.5" customHeight="1" x14ac:dyDescent="0.15">
      <c r="A57" s="64"/>
      <c r="B57" s="65"/>
      <c r="C57" s="65"/>
      <c r="D57" s="65"/>
      <c r="E57" s="65"/>
      <c r="F57" s="34"/>
      <c r="G57" s="34"/>
      <c r="H57" s="46"/>
      <c r="I57" s="34"/>
      <c r="J57" s="28"/>
      <c r="K57" s="28"/>
      <c r="L57" s="29"/>
      <c r="M57" s="29"/>
      <c r="N57" s="100"/>
      <c r="O57" s="101"/>
      <c r="P57" s="101"/>
      <c r="Q57" s="101"/>
      <c r="R57" s="101"/>
      <c r="S57" s="101"/>
      <c r="T57" s="101"/>
      <c r="U57" s="101"/>
      <c r="V57" s="101"/>
      <c r="W57" s="103"/>
      <c r="X57" s="103"/>
      <c r="Y57" s="103"/>
      <c r="Z57" s="103"/>
      <c r="AA57" s="105"/>
      <c r="AB57" s="106"/>
      <c r="AC57" s="29"/>
      <c r="AD57" s="29"/>
      <c r="AE57" s="29"/>
      <c r="AF57" s="29"/>
      <c r="AG57" s="29"/>
      <c r="AH57" s="29"/>
      <c r="AI57" s="29"/>
      <c r="AJ57" s="50"/>
      <c r="AX57" s="26"/>
      <c r="AY57" s="27"/>
    </row>
    <row r="58" spans="1:51" ht="13.5" customHeight="1" x14ac:dyDescent="0.15">
      <c r="A58" s="64"/>
      <c r="B58" s="65"/>
      <c r="C58" s="65"/>
      <c r="D58" s="65"/>
      <c r="E58" s="65"/>
      <c r="F58" s="34"/>
      <c r="G58" s="34"/>
      <c r="H58" s="34"/>
      <c r="I58" s="34"/>
      <c r="J58" s="28"/>
      <c r="K58" s="28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50"/>
      <c r="AX58" s="26"/>
      <c r="AY58" s="27"/>
    </row>
    <row r="59" spans="1:51" ht="13.5" customHeight="1" x14ac:dyDescent="0.15">
      <c r="A59" s="64"/>
      <c r="B59" s="65"/>
      <c r="C59" s="65"/>
      <c r="D59" s="65"/>
      <c r="E59" s="65"/>
      <c r="F59" s="34"/>
      <c r="G59" s="34"/>
      <c r="H59" s="34"/>
      <c r="I59" s="34"/>
      <c r="J59" s="28"/>
      <c r="K59" s="28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50"/>
      <c r="AX59" s="26"/>
      <c r="AY59" s="27"/>
    </row>
    <row r="60" spans="1:51" x14ac:dyDescent="0.15">
      <c r="A60" s="53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50"/>
      <c r="AX60" s="26"/>
      <c r="AY60" s="27"/>
    </row>
    <row r="61" spans="1:51" x14ac:dyDescent="0.15">
      <c r="A61" s="53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50"/>
      <c r="AX61" s="26"/>
      <c r="AY61" s="27"/>
    </row>
    <row r="62" spans="1:51" ht="21" x14ac:dyDescent="0.15">
      <c r="A62" s="107" t="s">
        <v>80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50"/>
      <c r="AX62" s="43"/>
      <c r="AY62" s="27"/>
    </row>
    <row r="63" spans="1:51" ht="9" customHeight="1" thickBot="1" x14ac:dyDescent="0.2">
      <c r="A63" s="53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50"/>
      <c r="AX63" s="29"/>
      <c r="AY63" s="29"/>
    </row>
    <row r="64" spans="1:51" ht="14.25" thickTop="1" x14ac:dyDescent="0.15">
      <c r="A64" s="79" t="s">
        <v>81</v>
      </c>
      <c r="B64" s="80"/>
      <c r="C64" s="80"/>
      <c r="D64" s="80"/>
      <c r="E64" s="80"/>
      <c r="F64" s="80"/>
      <c r="G64" s="109" t="e">
        <f>IF(X81="","",X81)</f>
        <v>#VALUE!</v>
      </c>
      <c r="H64" s="110"/>
      <c r="I64" s="110"/>
      <c r="J64" s="110"/>
      <c r="K64" s="110"/>
      <c r="L64" s="110"/>
      <c r="M64" s="110"/>
      <c r="N64" s="110"/>
      <c r="O64" s="111"/>
      <c r="P64" s="118" t="s">
        <v>52</v>
      </c>
      <c r="Q64" s="119"/>
      <c r="R64" s="119"/>
      <c r="S64" s="119"/>
      <c r="T64" s="119"/>
      <c r="U64" s="119"/>
      <c r="V64" s="119"/>
      <c r="W64" s="119"/>
      <c r="X64" s="11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50"/>
    </row>
    <row r="65" spans="1:36" ht="13.5" customHeight="1" x14ac:dyDescent="0.15">
      <c r="A65" s="79"/>
      <c r="B65" s="80"/>
      <c r="C65" s="80"/>
      <c r="D65" s="80"/>
      <c r="E65" s="80"/>
      <c r="F65" s="80"/>
      <c r="G65" s="112"/>
      <c r="H65" s="113"/>
      <c r="I65" s="113"/>
      <c r="J65" s="113"/>
      <c r="K65" s="113"/>
      <c r="L65" s="113"/>
      <c r="M65" s="113"/>
      <c r="N65" s="113"/>
      <c r="O65" s="114"/>
      <c r="P65" s="118"/>
      <c r="Q65" s="119"/>
      <c r="R65" s="119"/>
      <c r="S65" s="119"/>
      <c r="T65" s="119"/>
      <c r="U65" s="119"/>
      <c r="V65" s="119"/>
      <c r="W65" s="119"/>
      <c r="X65" s="11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50"/>
    </row>
    <row r="66" spans="1:36" x14ac:dyDescent="0.15">
      <c r="A66" s="79"/>
      <c r="B66" s="80"/>
      <c r="C66" s="80"/>
      <c r="D66" s="80"/>
      <c r="E66" s="80"/>
      <c r="F66" s="80"/>
      <c r="G66" s="112"/>
      <c r="H66" s="113"/>
      <c r="I66" s="113"/>
      <c r="J66" s="113"/>
      <c r="K66" s="113"/>
      <c r="L66" s="113"/>
      <c r="M66" s="113"/>
      <c r="N66" s="113"/>
      <c r="O66" s="114"/>
      <c r="P66" s="118"/>
      <c r="Q66" s="119"/>
      <c r="R66" s="119"/>
      <c r="S66" s="119"/>
      <c r="T66" s="119"/>
      <c r="U66" s="119"/>
      <c r="V66" s="119"/>
      <c r="W66" s="119"/>
      <c r="X66" s="11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50"/>
    </row>
    <row r="67" spans="1:36" x14ac:dyDescent="0.15">
      <c r="A67" s="79"/>
      <c r="B67" s="80"/>
      <c r="C67" s="80"/>
      <c r="D67" s="80"/>
      <c r="E67" s="80"/>
      <c r="F67" s="80"/>
      <c r="G67" s="112"/>
      <c r="H67" s="113"/>
      <c r="I67" s="113"/>
      <c r="J67" s="113"/>
      <c r="K67" s="113"/>
      <c r="L67" s="113"/>
      <c r="M67" s="113"/>
      <c r="N67" s="113"/>
      <c r="O67" s="114"/>
      <c r="P67" s="118"/>
      <c r="Q67" s="119"/>
      <c r="R67" s="119"/>
      <c r="S67" s="119"/>
      <c r="T67" s="119"/>
      <c r="U67" s="119"/>
      <c r="V67" s="119"/>
      <c r="W67" s="119"/>
      <c r="X67" s="11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50"/>
    </row>
    <row r="68" spans="1:36" ht="14.25" thickBot="1" x14ac:dyDescent="0.2">
      <c r="A68" s="79"/>
      <c r="B68" s="80"/>
      <c r="C68" s="80"/>
      <c r="D68" s="80"/>
      <c r="E68" s="80"/>
      <c r="F68" s="80"/>
      <c r="G68" s="115"/>
      <c r="H68" s="116"/>
      <c r="I68" s="116"/>
      <c r="J68" s="116"/>
      <c r="K68" s="116"/>
      <c r="L68" s="116"/>
      <c r="M68" s="116"/>
      <c r="N68" s="116"/>
      <c r="O68" s="117"/>
      <c r="P68" s="118"/>
      <c r="Q68" s="119"/>
      <c r="R68" s="119"/>
      <c r="S68" s="119"/>
      <c r="T68" s="119"/>
      <c r="U68" s="119"/>
      <c r="V68" s="119"/>
      <c r="W68" s="119"/>
      <c r="X68" s="11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50"/>
    </row>
    <row r="69" spans="1:36" ht="14.25" thickTop="1" x14ac:dyDescent="0.15">
      <c r="A69" s="53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50"/>
    </row>
    <row r="70" spans="1:36" x14ac:dyDescent="0.15">
      <c r="A70" s="53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50"/>
    </row>
    <row r="71" spans="1:36" x14ac:dyDescent="0.15">
      <c r="A71" s="53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50"/>
    </row>
    <row r="72" spans="1:36" x14ac:dyDescent="0.15">
      <c r="A72" s="53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50"/>
    </row>
    <row r="73" spans="1:36" x14ac:dyDescent="0.15">
      <c r="A73" s="53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50"/>
    </row>
    <row r="74" spans="1:36" x14ac:dyDescent="0.15">
      <c r="A74" s="53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50"/>
    </row>
    <row r="75" spans="1:36" x14ac:dyDescent="0.15">
      <c r="A75" s="53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50"/>
    </row>
    <row r="76" spans="1:36" x14ac:dyDescent="0.15">
      <c r="A76" s="53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50"/>
    </row>
    <row r="77" spans="1:36" ht="14.25" thickBot="1" x14ac:dyDescent="0.2">
      <c r="A77" s="66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8"/>
    </row>
    <row r="78" spans="1:36" ht="14.25" thickTop="1" x14ac:dyDescent="0.15"/>
    <row r="79" spans="1:36" x14ac:dyDescent="0.15">
      <c r="B79" s="77" t="s">
        <v>24</v>
      </c>
      <c r="C79" s="77"/>
      <c r="D79" s="77"/>
      <c r="E79" s="77" t="str">
        <f>IF(C22="","",C22)</f>
        <v/>
      </c>
      <c r="F79" s="77"/>
      <c r="G79" s="77"/>
      <c r="L79" s="78" t="s">
        <v>68</v>
      </c>
      <c r="M79" s="78"/>
      <c r="N79" s="78"/>
      <c r="O79" s="78"/>
      <c r="P79" s="78"/>
      <c r="Q79" s="78" t="str">
        <f>IF(C22="","",ROUNDDOWN(E80*E83/E82,-1))</f>
        <v/>
      </c>
      <c r="R79" s="78"/>
      <c r="S79" s="78"/>
      <c r="T79" s="78"/>
      <c r="V79" s="78" t="s">
        <v>71</v>
      </c>
      <c r="W79" s="78"/>
      <c r="X79" s="78"/>
      <c r="Y79" s="78"/>
      <c r="Z79" s="180" t="str">
        <f>IF(E80="","",ROUNDDOWN(25700*E83/E82,-1))</f>
        <v/>
      </c>
      <c r="AA79" s="180"/>
      <c r="AB79" s="180"/>
      <c r="AC79" s="180"/>
      <c r="AD79" s="39"/>
      <c r="AE79" s="39" t="s">
        <v>72</v>
      </c>
      <c r="AF79" s="40">
        <v>44651</v>
      </c>
    </row>
    <row r="80" spans="1:36" ht="14.25" thickBot="1" x14ac:dyDescent="0.2">
      <c r="B80" s="77" t="s">
        <v>21</v>
      </c>
      <c r="C80" s="77"/>
      <c r="D80" s="77"/>
      <c r="E80" s="78" t="str">
        <f>IF(C22="","",IF(C22=B14,F14,IF(C22=B15,F15,IF(C22=B16,F16,IF(C22=B17,F17)))))</f>
        <v/>
      </c>
      <c r="F80" s="78"/>
      <c r="G80" s="78"/>
      <c r="L80" s="78" t="s">
        <v>69</v>
      </c>
      <c r="M80" s="78"/>
      <c r="N80" s="78"/>
      <c r="O80" s="78"/>
      <c r="P80" s="78"/>
      <c r="Q80" s="78" t="str">
        <f>IF(AK11="","",DATEDIF(AK11,AF79,"M")+1)</f>
        <v/>
      </c>
      <c r="R80" s="78"/>
      <c r="S80" s="78"/>
      <c r="T80" s="78"/>
    </row>
    <row r="81" spans="2:29" x14ac:dyDescent="0.15">
      <c r="B81" s="77" t="s">
        <v>22</v>
      </c>
      <c r="C81" s="77"/>
      <c r="D81" s="77"/>
      <c r="E81" s="78" t="str">
        <f>IF(C22="","",IF(C22=N14,R14,IF(C22=N15,R15,IF(C22=N16,R16,IF(C22=N17,R17)))))</f>
        <v/>
      </c>
      <c r="F81" s="78"/>
      <c r="G81" s="78"/>
      <c r="H81" s="38"/>
      <c r="I81" s="38"/>
      <c r="J81" s="38"/>
      <c r="L81" s="187" t="s">
        <v>79</v>
      </c>
      <c r="M81" s="187"/>
      <c r="N81" s="187"/>
      <c r="O81" s="187"/>
      <c r="P81" s="187"/>
      <c r="Q81" s="187" t="e">
        <f>IF(E81=0,"",ROUNDDOWN(E81/Q80,-1))</f>
        <v>#VALUE!</v>
      </c>
      <c r="R81" s="187"/>
      <c r="S81" s="187"/>
      <c r="T81" s="187"/>
      <c r="X81" s="181" t="e">
        <f>IF((SUM(Q82)+SUM(Z79))=0,"",MIN(Q82,Z79))</f>
        <v>#VALUE!</v>
      </c>
      <c r="Y81" s="182"/>
      <c r="Z81" s="182"/>
      <c r="AA81" s="182"/>
      <c r="AB81" s="182"/>
      <c r="AC81" s="183"/>
    </row>
    <row r="82" spans="2:29" ht="14.25" thickBot="1" x14ac:dyDescent="0.2">
      <c r="B82" s="77" t="s">
        <v>23</v>
      </c>
      <c r="C82" s="77"/>
      <c r="D82" s="77"/>
      <c r="E82" s="77" t="e">
        <f>IF(T33="",F31,T33)</f>
        <v>#NUM!</v>
      </c>
      <c r="F82" s="77"/>
      <c r="G82" s="77"/>
      <c r="L82" s="188" t="s">
        <v>70</v>
      </c>
      <c r="M82" s="188"/>
      <c r="N82" s="188"/>
      <c r="O82" s="188"/>
      <c r="P82" s="188"/>
      <c r="Q82" s="180" t="e">
        <f>IF((SUM(Q79)+SUM(Q81))=0,"",(SUM(Q79)+SUM(Q81)))</f>
        <v>#VALUE!</v>
      </c>
      <c r="R82" s="180"/>
      <c r="S82" s="180"/>
      <c r="T82" s="180"/>
      <c r="X82" s="184"/>
      <c r="Y82" s="185"/>
      <c r="Z82" s="185"/>
      <c r="AA82" s="185"/>
      <c r="AB82" s="185"/>
      <c r="AC82" s="186"/>
    </row>
    <row r="83" spans="2:29" x14ac:dyDescent="0.15">
      <c r="B83" s="77" t="s">
        <v>13</v>
      </c>
      <c r="C83" s="77"/>
      <c r="D83" s="77"/>
      <c r="E83" s="77" t="str">
        <f>IF(W55="",H52,W55)</f>
        <v/>
      </c>
      <c r="F83" s="77"/>
      <c r="G83" s="77"/>
    </row>
  </sheetData>
  <sheetProtection password="C47A" sheet="1" objects="1" scenarios="1"/>
  <mergeCells count="117">
    <mergeCell ref="W15:X15"/>
    <mergeCell ref="B14:E14"/>
    <mergeCell ref="F14:J14"/>
    <mergeCell ref="K14:L14"/>
    <mergeCell ref="N14:Q14"/>
    <mergeCell ref="R14:V14"/>
    <mergeCell ref="W14:X14"/>
    <mergeCell ref="B15:E15"/>
    <mergeCell ref="F15:J15"/>
    <mergeCell ref="K15:L15"/>
    <mergeCell ref="N15:Q15"/>
    <mergeCell ref="R15:V15"/>
    <mergeCell ref="V79:Y79"/>
    <mergeCell ref="Z79:AC79"/>
    <mergeCell ref="X81:AC82"/>
    <mergeCell ref="L80:P80"/>
    <mergeCell ref="L81:P81"/>
    <mergeCell ref="Q80:T80"/>
    <mergeCell ref="Q81:T81"/>
    <mergeCell ref="Q82:T82"/>
    <mergeCell ref="L82:P82"/>
    <mergeCell ref="AL13:AN13"/>
    <mergeCell ref="AX1:AY1"/>
    <mergeCell ref="A2:AI3"/>
    <mergeCell ref="B5:E5"/>
    <mergeCell ref="F5:R5"/>
    <mergeCell ref="A7:G7"/>
    <mergeCell ref="H7:U7"/>
    <mergeCell ref="A9:AA9"/>
    <mergeCell ref="B13:L13"/>
    <mergeCell ref="N13:X13"/>
    <mergeCell ref="AC13:AD13"/>
    <mergeCell ref="AF13:AG13"/>
    <mergeCell ref="L11:M11"/>
    <mergeCell ref="N11:O11"/>
    <mergeCell ref="P11:Q11"/>
    <mergeCell ref="R11:S11"/>
    <mergeCell ref="T11:U11"/>
    <mergeCell ref="B11:F11"/>
    <mergeCell ref="V11:AG11"/>
    <mergeCell ref="G11:K11"/>
    <mergeCell ref="W17:X17"/>
    <mergeCell ref="B16:E16"/>
    <mergeCell ref="F16:J16"/>
    <mergeCell ref="K16:L16"/>
    <mergeCell ref="N16:Q16"/>
    <mergeCell ref="R16:V16"/>
    <mergeCell ref="W16:X16"/>
    <mergeCell ref="B17:E17"/>
    <mergeCell ref="F17:J17"/>
    <mergeCell ref="K17:L17"/>
    <mergeCell ref="N17:Q17"/>
    <mergeCell ref="R17:V17"/>
    <mergeCell ref="A19:AA19"/>
    <mergeCell ref="C22:K22"/>
    <mergeCell ref="A24:AA24"/>
    <mergeCell ref="A25:F25"/>
    <mergeCell ref="G25:K25"/>
    <mergeCell ref="L25:M25"/>
    <mergeCell ref="N25:P25"/>
    <mergeCell ref="Q25:R25"/>
    <mergeCell ref="A27:AA28"/>
    <mergeCell ref="A20:AA20"/>
    <mergeCell ref="A29:AA29"/>
    <mergeCell ref="M30:Y32"/>
    <mergeCell ref="A31:E35"/>
    <mergeCell ref="F31:I35"/>
    <mergeCell ref="J31:K35"/>
    <mergeCell ref="M33:S35"/>
    <mergeCell ref="T33:W35"/>
    <mergeCell ref="X33:Y35"/>
    <mergeCell ref="A38:Y38"/>
    <mergeCell ref="A40:I41"/>
    <mergeCell ref="J40:P41"/>
    <mergeCell ref="A43:I43"/>
    <mergeCell ref="J43:L43"/>
    <mergeCell ref="N43:O43"/>
    <mergeCell ref="Q43:R43"/>
    <mergeCell ref="A50:AA50"/>
    <mergeCell ref="AL43:AN43"/>
    <mergeCell ref="AP43:AR47"/>
    <mergeCell ref="A48:AC49"/>
    <mergeCell ref="AS43:AT47"/>
    <mergeCell ref="R44:T44"/>
    <mergeCell ref="A45:I45"/>
    <mergeCell ref="J45:L45"/>
    <mergeCell ref="N45:O45"/>
    <mergeCell ref="Q45:R45"/>
    <mergeCell ref="AL45:AN45"/>
    <mergeCell ref="A47:I47"/>
    <mergeCell ref="J47:L47"/>
    <mergeCell ref="N47:O47"/>
    <mergeCell ref="Q47:R47"/>
    <mergeCell ref="AL47:AN47"/>
    <mergeCell ref="A52:G56"/>
    <mergeCell ref="H52:K56"/>
    <mergeCell ref="L52:M56"/>
    <mergeCell ref="N52:AB54"/>
    <mergeCell ref="N55:V57"/>
    <mergeCell ref="W55:Z57"/>
    <mergeCell ref="AA55:AB57"/>
    <mergeCell ref="A62:Y62"/>
    <mergeCell ref="A64:F68"/>
    <mergeCell ref="G64:O68"/>
    <mergeCell ref="P64:X68"/>
    <mergeCell ref="B79:D79"/>
    <mergeCell ref="E79:G79"/>
    <mergeCell ref="L79:P79"/>
    <mergeCell ref="Q79:T79"/>
    <mergeCell ref="B80:D80"/>
    <mergeCell ref="E80:G80"/>
    <mergeCell ref="B82:D82"/>
    <mergeCell ref="E82:G82"/>
    <mergeCell ref="B83:D83"/>
    <mergeCell ref="E83:G83"/>
    <mergeCell ref="B81:D81"/>
    <mergeCell ref="E81:G81"/>
  </mergeCells>
  <phoneticPr fontId="1"/>
  <conditionalFormatting sqref="AC15:AI19">
    <cfRule type="expression" dxfId="14" priority="4">
      <formula>MONTH(AC15)&lt;&gt;$AF$13</formula>
    </cfRule>
    <cfRule type="expression" dxfId="13" priority="5">
      <formula>COUNTIF($AX$3:$AX$61,AC15)=1</formula>
    </cfRule>
  </conditionalFormatting>
  <conditionalFormatting sqref="R14:V17">
    <cfRule type="expression" dxfId="12" priority="3">
      <formula>$AK$11=""</formula>
    </cfRule>
  </conditionalFormatting>
  <conditionalFormatting sqref="AC20:AI20">
    <cfRule type="expression" dxfId="11" priority="1">
      <formula>MONTH(AC20)&lt;&gt;$AF$13</formula>
    </cfRule>
    <cfRule type="expression" dxfId="10" priority="2">
      <formula>COUNTIF($AX$3:$AX$61,AC20)=1</formula>
    </cfRule>
  </conditionalFormatting>
  <dataValidations count="5">
    <dataValidation type="list" allowBlank="1" showInputMessage="1" showErrorMessage="1" sqref="J40:P41">
      <formula1>"入園,退園,休学,復学,転出(継続利用),転入(継続利用)"</formula1>
    </dataValidation>
    <dataValidation type="list" allowBlank="1" showInputMessage="1" showErrorMessage="1" sqref="C22:K22">
      <formula1>"満３歳児,３歳児,４歳児,５歳児"</formula1>
    </dataValidation>
    <dataValidation type="list" allowBlank="1" showInputMessage="1" showErrorMessage="1" sqref="G11:K11">
      <formula1>"2021,2022"</formula1>
    </dataValidation>
    <dataValidation type="list" allowBlank="1" showInputMessage="1" showErrorMessage="1" sqref="N11:O11">
      <formula1>"1,2,3,4,5,6,7,8,9,10,11,12"</formula1>
    </dataValidation>
    <dataValidation type="list" allowBlank="1" showInputMessage="1" showErrorMessage="1" sqref="R11:S11">
      <formula1>"1,2,3,4,5,6,7,8,9,10,11,12,13,14,15,16,17,18,19,20,21,22,23,24,25,26,27,28,29,30,31"</formula1>
    </dataValidation>
  </dataValidations>
  <pageMargins left="0.7" right="0.7" top="0.75" bottom="0.75" header="0.3" footer="0.3"/>
  <pageSetup paperSize="9" scale="51" orientation="portrait" r:id="rId1"/>
  <rowBreaks count="1" manualBreakCount="1">
    <brk id="8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Y83"/>
  <sheetViews>
    <sheetView showGridLines="0" view="pageBreakPreview" zoomScale="70" zoomScaleNormal="85" zoomScaleSheetLayoutView="70" workbookViewId="0">
      <selection activeCell="Q46" sqref="Q46"/>
    </sheetView>
  </sheetViews>
  <sheetFormatPr defaultColWidth="3.375" defaultRowHeight="13.5" x14ac:dyDescent="0.15"/>
  <cols>
    <col min="1" max="27" width="3.375" style="18"/>
    <col min="28" max="28" width="1.125" style="18" customWidth="1"/>
    <col min="29" max="29" width="9.375" style="18" customWidth="1"/>
    <col min="30" max="35" width="9.5" style="18" customWidth="1"/>
    <col min="36" max="36" width="3.375" style="18" customWidth="1"/>
    <col min="37" max="37" width="9.5" style="18" customWidth="1"/>
    <col min="38" max="41" width="4" style="18" customWidth="1"/>
    <col min="42" max="45" width="3.375" style="18"/>
    <col min="46" max="47" width="10.625" style="18" customWidth="1"/>
    <col min="48" max="49" width="3.375" style="18"/>
    <col min="50" max="51" width="12" style="18" customWidth="1"/>
    <col min="52" max="16384" width="3.375" style="18"/>
  </cols>
  <sheetData>
    <row r="1" spans="1:51" ht="14.25" thickTop="1" x14ac:dyDescent="0.1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9"/>
      <c r="AT1" s="15" t="s">
        <v>49</v>
      </c>
      <c r="AU1" s="15" t="s">
        <v>50</v>
      </c>
      <c r="AX1" s="156" t="s">
        <v>85</v>
      </c>
      <c r="AY1" s="157"/>
    </row>
    <row r="2" spans="1:51" ht="17.25" customHeight="1" x14ac:dyDescent="0.15">
      <c r="A2" s="192" t="s">
        <v>88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50"/>
      <c r="AT2" s="16">
        <v>44287</v>
      </c>
      <c r="AU2" s="42">
        <v>44287</v>
      </c>
      <c r="AX2" s="19" t="s">
        <v>26</v>
      </c>
      <c r="AY2" s="19" t="s">
        <v>27</v>
      </c>
    </row>
    <row r="3" spans="1:51" ht="17.25" customHeight="1" x14ac:dyDescent="0.15">
      <c r="A3" s="192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50"/>
      <c r="AT3" s="16">
        <v>44317</v>
      </c>
      <c r="AU3" s="42">
        <v>44317</v>
      </c>
      <c r="AX3" s="20">
        <v>44315</v>
      </c>
      <c r="AY3" s="19" t="s">
        <v>28</v>
      </c>
    </row>
    <row r="4" spans="1:51" ht="6.75" customHeight="1" x14ac:dyDescent="0.1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29"/>
      <c r="AC4" s="29"/>
      <c r="AD4" s="29"/>
      <c r="AE4" s="29"/>
      <c r="AF4" s="29"/>
      <c r="AG4" s="29"/>
      <c r="AH4" s="29"/>
      <c r="AI4" s="29"/>
      <c r="AJ4" s="50"/>
      <c r="AT4" s="16">
        <v>44348</v>
      </c>
      <c r="AU4" s="42">
        <v>44348</v>
      </c>
      <c r="AX4" s="20">
        <v>44319</v>
      </c>
      <c r="AY4" s="19" t="s">
        <v>31</v>
      </c>
    </row>
    <row r="5" spans="1:51" ht="30" customHeight="1" x14ac:dyDescent="0.15">
      <c r="A5" s="53"/>
      <c r="B5" s="158"/>
      <c r="C5" s="159"/>
      <c r="D5" s="159"/>
      <c r="E5" s="160"/>
      <c r="F5" s="161" t="s">
        <v>63</v>
      </c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50"/>
      <c r="AT5" s="16">
        <v>44378</v>
      </c>
      <c r="AU5" s="42">
        <v>44378</v>
      </c>
      <c r="AX5" s="20">
        <v>44320</v>
      </c>
      <c r="AY5" s="19" t="s">
        <v>32</v>
      </c>
    </row>
    <row r="6" spans="1:51" ht="9.75" customHeight="1" x14ac:dyDescent="0.15">
      <c r="A6" s="53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50"/>
      <c r="AT6" s="16">
        <v>44409</v>
      </c>
      <c r="AU6" s="42">
        <v>44409</v>
      </c>
      <c r="AX6" s="20">
        <v>44321</v>
      </c>
      <c r="AY6" s="19" t="s">
        <v>33</v>
      </c>
    </row>
    <row r="7" spans="1:51" ht="30" customHeight="1" x14ac:dyDescent="0.15">
      <c r="A7" s="163" t="s">
        <v>15</v>
      </c>
      <c r="B7" s="164"/>
      <c r="C7" s="164"/>
      <c r="D7" s="164"/>
      <c r="E7" s="164"/>
      <c r="F7" s="164"/>
      <c r="G7" s="164"/>
      <c r="H7" s="165" t="s">
        <v>14</v>
      </c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54"/>
      <c r="W7" s="54"/>
      <c r="X7" s="54"/>
      <c r="Y7" s="54"/>
      <c r="Z7" s="54"/>
      <c r="AA7" s="54"/>
      <c r="AB7" s="29"/>
      <c r="AC7" s="29"/>
      <c r="AD7" s="29"/>
      <c r="AE7" s="29"/>
      <c r="AF7" s="29"/>
      <c r="AG7" s="29"/>
      <c r="AH7" s="29"/>
      <c r="AI7" s="29"/>
      <c r="AJ7" s="50"/>
      <c r="AT7" s="16">
        <v>44440</v>
      </c>
      <c r="AU7" s="42">
        <v>44440</v>
      </c>
      <c r="AX7" s="20">
        <v>44399</v>
      </c>
      <c r="AY7" s="19" t="s">
        <v>34</v>
      </c>
    </row>
    <row r="8" spans="1:51" ht="30" customHeight="1" x14ac:dyDescent="0.15">
      <c r="A8" s="53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50"/>
      <c r="AT8" s="16">
        <v>44470</v>
      </c>
      <c r="AU8" s="42">
        <v>44470</v>
      </c>
      <c r="AX8" s="20">
        <v>44400</v>
      </c>
      <c r="AY8" s="19" t="s">
        <v>86</v>
      </c>
    </row>
    <row r="9" spans="1:51" ht="30" customHeight="1" x14ac:dyDescent="0.15">
      <c r="A9" s="107" t="s">
        <v>73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29"/>
      <c r="AC9" s="29"/>
      <c r="AD9" s="29"/>
      <c r="AE9" s="29"/>
      <c r="AF9" s="29"/>
      <c r="AG9" s="29"/>
      <c r="AH9" s="29"/>
      <c r="AI9" s="29"/>
      <c r="AJ9" s="50"/>
      <c r="AT9" s="16">
        <v>44501</v>
      </c>
      <c r="AU9" s="42">
        <v>44501</v>
      </c>
      <c r="AX9" s="20">
        <v>44416</v>
      </c>
      <c r="AY9" s="19" t="s">
        <v>35</v>
      </c>
    </row>
    <row r="10" spans="1:51" ht="9" customHeight="1" x14ac:dyDescent="0.15">
      <c r="A10" s="53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29"/>
      <c r="AC10" s="29"/>
      <c r="AD10" s="29"/>
      <c r="AE10" s="29"/>
      <c r="AF10" s="29"/>
      <c r="AG10" s="29"/>
      <c r="AH10" s="29"/>
      <c r="AI10" s="29"/>
      <c r="AJ10" s="50"/>
      <c r="AT10" s="16">
        <v>44531</v>
      </c>
      <c r="AU10" s="42">
        <v>44531</v>
      </c>
      <c r="AX10" s="20">
        <v>44417</v>
      </c>
      <c r="AY10" s="19" t="s">
        <v>87</v>
      </c>
    </row>
    <row r="11" spans="1:51" ht="30.75" customHeight="1" x14ac:dyDescent="0.15">
      <c r="A11" s="53"/>
      <c r="B11" s="174" t="s">
        <v>74</v>
      </c>
      <c r="C11" s="174"/>
      <c r="D11" s="174"/>
      <c r="E11" s="174"/>
      <c r="F11" s="174"/>
      <c r="G11" s="177">
        <v>2021</v>
      </c>
      <c r="H11" s="178"/>
      <c r="I11" s="178"/>
      <c r="J11" s="178"/>
      <c r="K11" s="179"/>
      <c r="L11" s="170" t="s">
        <v>0</v>
      </c>
      <c r="M11" s="171"/>
      <c r="N11" s="172">
        <v>4</v>
      </c>
      <c r="O11" s="173"/>
      <c r="P11" s="170" t="s">
        <v>1</v>
      </c>
      <c r="Q11" s="171"/>
      <c r="R11" s="172">
        <v>1</v>
      </c>
      <c r="S11" s="173"/>
      <c r="T11" s="170" t="s">
        <v>77</v>
      </c>
      <c r="U11" s="171"/>
      <c r="V11" s="175" t="s">
        <v>78</v>
      </c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29"/>
      <c r="AI11" s="29"/>
      <c r="AJ11" s="50"/>
      <c r="AK11" s="41">
        <f>IF(G11="","",DATE(G11,N11,R11))</f>
        <v>44287</v>
      </c>
      <c r="AT11" s="16">
        <v>44562</v>
      </c>
      <c r="AU11" s="42">
        <v>44562</v>
      </c>
      <c r="AX11" s="20">
        <v>44459</v>
      </c>
      <c r="AY11" s="19" t="s">
        <v>36</v>
      </c>
    </row>
    <row r="12" spans="1:51" ht="30.75" customHeight="1" thickBot="1" x14ac:dyDescent="0.2">
      <c r="A12" s="53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29"/>
      <c r="AC12" s="29"/>
      <c r="AD12" s="29"/>
      <c r="AE12" s="29"/>
      <c r="AF12" s="29"/>
      <c r="AG12" s="29"/>
      <c r="AH12" s="29"/>
      <c r="AI12" s="29"/>
      <c r="AJ12" s="50"/>
      <c r="AT12" s="16">
        <v>44593</v>
      </c>
      <c r="AU12" s="42">
        <v>44593</v>
      </c>
      <c r="AX12" s="20">
        <v>44462</v>
      </c>
      <c r="AY12" s="19" t="s">
        <v>37</v>
      </c>
    </row>
    <row r="13" spans="1:51" ht="30" customHeight="1" thickBot="1" x14ac:dyDescent="0.2">
      <c r="A13" s="53"/>
      <c r="B13" s="166" t="s">
        <v>21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29"/>
      <c r="N13" s="166" t="s">
        <v>22</v>
      </c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29"/>
      <c r="Z13" s="29"/>
      <c r="AA13" s="29"/>
      <c r="AB13" s="29"/>
      <c r="AC13" s="167">
        <f>$G$25</f>
        <v>2021</v>
      </c>
      <c r="AD13" s="168"/>
      <c r="AE13" s="5" t="s">
        <v>0</v>
      </c>
      <c r="AF13" s="169">
        <f>$N$25</f>
        <v>6</v>
      </c>
      <c r="AG13" s="168"/>
      <c r="AH13" s="6" t="s">
        <v>1</v>
      </c>
      <c r="AI13" s="10">
        <f>DATE(AC13,AF13,1)</f>
        <v>44348</v>
      </c>
      <c r="AJ13" s="56">
        <f>WEEKDAY(AI13,1)</f>
        <v>3</v>
      </c>
      <c r="AK13" s="18" t="s">
        <v>48</v>
      </c>
      <c r="AL13" s="155">
        <f>IF(N25=4,EOMONTH(AU2,0),IF(N25=5,EOMONTH(AU3,0),IF(N25=6,EOMONTH(AU4,0),IF(N25=7,EOMONTH(AU5,0),IF(N25=8,EOMONTH(AU6,0),IF(N25=9,EOMONTH(AU7,0),IF(N25=10,EOMONTH(AU8,0),IF(N25=11,EOMONTH(AU9,0),IF(N25=12,EOMONTH(AU10,0),IF(N25=1,EOMONTH(AU11,0),IF(N25=2,EOMONTH(AU12,0),EOMONTH(AU13,0))))))))))))</f>
        <v>44377</v>
      </c>
      <c r="AM13" s="155"/>
      <c r="AN13" s="155"/>
      <c r="AO13" s="70"/>
      <c r="AT13" s="16">
        <v>44621</v>
      </c>
      <c r="AU13" s="42">
        <v>44621</v>
      </c>
      <c r="AX13" s="20">
        <v>44503</v>
      </c>
      <c r="AY13" s="19" t="s">
        <v>40</v>
      </c>
    </row>
    <row r="14" spans="1:51" ht="30" customHeight="1" x14ac:dyDescent="0.15">
      <c r="A14" s="53"/>
      <c r="B14" s="152" t="s">
        <v>16</v>
      </c>
      <c r="C14" s="152"/>
      <c r="D14" s="152"/>
      <c r="E14" s="153"/>
      <c r="F14" s="154">
        <v>25000</v>
      </c>
      <c r="G14" s="154"/>
      <c r="H14" s="154"/>
      <c r="I14" s="154"/>
      <c r="J14" s="154"/>
      <c r="K14" s="150" t="s">
        <v>17</v>
      </c>
      <c r="L14" s="151"/>
      <c r="M14" s="29"/>
      <c r="N14" s="152" t="s">
        <v>16</v>
      </c>
      <c r="O14" s="152"/>
      <c r="P14" s="152"/>
      <c r="Q14" s="153"/>
      <c r="R14" s="154">
        <v>90000</v>
      </c>
      <c r="S14" s="154"/>
      <c r="T14" s="154"/>
      <c r="U14" s="154"/>
      <c r="V14" s="154"/>
      <c r="W14" s="150" t="s">
        <v>17</v>
      </c>
      <c r="X14" s="151"/>
      <c r="Y14" s="29"/>
      <c r="Z14" s="29"/>
      <c r="AA14" s="29"/>
      <c r="AB14" s="29"/>
      <c r="AC14" s="7" t="s">
        <v>2</v>
      </c>
      <c r="AD14" s="8" t="s">
        <v>3</v>
      </c>
      <c r="AE14" s="8" t="s">
        <v>4</v>
      </c>
      <c r="AF14" s="8" t="s">
        <v>5</v>
      </c>
      <c r="AG14" s="8" t="s">
        <v>6</v>
      </c>
      <c r="AH14" s="8" t="s">
        <v>7</v>
      </c>
      <c r="AI14" s="9" t="s">
        <v>8</v>
      </c>
      <c r="AJ14" s="57"/>
      <c r="AX14" s="20">
        <v>44523</v>
      </c>
      <c r="AY14" s="19" t="s">
        <v>41</v>
      </c>
    </row>
    <row r="15" spans="1:51" ht="30" customHeight="1" x14ac:dyDescent="0.15">
      <c r="A15" s="53"/>
      <c r="B15" s="152" t="s">
        <v>18</v>
      </c>
      <c r="C15" s="152"/>
      <c r="D15" s="152"/>
      <c r="E15" s="153"/>
      <c r="F15" s="154">
        <v>25000</v>
      </c>
      <c r="G15" s="154"/>
      <c r="H15" s="154"/>
      <c r="I15" s="154"/>
      <c r="J15" s="154"/>
      <c r="K15" s="150" t="s">
        <v>17</v>
      </c>
      <c r="L15" s="151"/>
      <c r="M15" s="29"/>
      <c r="N15" s="152" t="s">
        <v>18</v>
      </c>
      <c r="O15" s="152"/>
      <c r="P15" s="152"/>
      <c r="Q15" s="153"/>
      <c r="R15" s="154">
        <v>90000</v>
      </c>
      <c r="S15" s="154"/>
      <c r="T15" s="154"/>
      <c r="U15" s="154"/>
      <c r="V15" s="154"/>
      <c r="W15" s="150" t="s">
        <v>17</v>
      </c>
      <c r="X15" s="151"/>
      <c r="Y15" s="29"/>
      <c r="Z15" s="29"/>
      <c r="AA15" s="29"/>
      <c r="AB15" s="29"/>
      <c r="AC15" s="25">
        <f>$AI$13-($AJ$13-1)</f>
        <v>44346</v>
      </c>
      <c r="AD15" s="2">
        <f t="shared" ref="AD15:AI20" si="0">AC15+1</f>
        <v>44347</v>
      </c>
      <c r="AE15" s="2">
        <f t="shared" si="0"/>
        <v>44348</v>
      </c>
      <c r="AF15" s="2">
        <f t="shared" si="0"/>
        <v>44349</v>
      </c>
      <c r="AG15" s="2">
        <f t="shared" si="0"/>
        <v>44350</v>
      </c>
      <c r="AH15" s="2">
        <f t="shared" si="0"/>
        <v>44351</v>
      </c>
      <c r="AI15" s="3">
        <f t="shared" si="0"/>
        <v>44352</v>
      </c>
      <c r="AJ15" s="57"/>
      <c r="AX15" s="20">
        <v>44562</v>
      </c>
      <c r="AY15" s="19" t="s">
        <v>42</v>
      </c>
    </row>
    <row r="16" spans="1:51" ht="30" customHeight="1" x14ac:dyDescent="0.15">
      <c r="A16" s="53"/>
      <c r="B16" s="152" t="s">
        <v>19</v>
      </c>
      <c r="C16" s="152"/>
      <c r="D16" s="152"/>
      <c r="E16" s="153"/>
      <c r="F16" s="154">
        <v>25000</v>
      </c>
      <c r="G16" s="154"/>
      <c r="H16" s="154"/>
      <c r="I16" s="154"/>
      <c r="J16" s="154"/>
      <c r="K16" s="150" t="s">
        <v>17</v>
      </c>
      <c r="L16" s="151"/>
      <c r="M16" s="29"/>
      <c r="N16" s="152" t="s">
        <v>19</v>
      </c>
      <c r="O16" s="152"/>
      <c r="P16" s="152"/>
      <c r="Q16" s="153"/>
      <c r="R16" s="154">
        <v>90000</v>
      </c>
      <c r="S16" s="154"/>
      <c r="T16" s="154"/>
      <c r="U16" s="154"/>
      <c r="V16" s="154"/>
      <c r="W16" s="150" t="s">
        <v>17</v>
      </c>
      <c r="X16" s="151"/>
      <c r="Y16" s="29"/>
      <c r="Z16" s="29"/>
      <c r="AA16" s="29"/>
      <c r="AB16" s="29"/>
      <c r="AC16" s="1">
        <f>AI15+1</f>
        <v>44353</v>
      </c>
      <c r="AD16" s="2">
        <f>AC16+1</f>
        <v>44354</v>
      </c>
      <c r="AE16" s="2">
        <f t="shared" si="0"/>
        <v>44355</v>
      </c>
      <c r="AF16" s="2">
        <f t="shared" si="0"/>
        <v>44356</v>
      </c>
      <c r="AG16" s="2">
        <f t="shared" si="0"/>
        <v>44357</v>
      </c>
      <c r="AH16" s="2">
        <f t="shared" si="0"/>
        <v>44358</v>
      </c>
      <c r="AI16" s="3">
        <f t="shared" si="0"/>
        <v>44359</v>
      </c>
      <c r="AJ16" s="57"/>
      <c r="AT16" s="17"/>
      <c r="AU16" s="17"/>
      <c r="AX16" s="20">
        <v>44571</v>
      </c>
      <c r="AY16" s="19" t="s">
        <v>43</v>
      </c>
    </row>
    <row r="17" spans="1:51" ht="30" customHeight="1" x14ac:dyDescent="0.15">
      <c r="A17" s="53"/>
      <c r="B17" s="152" t="s">
        <v>20</v>
      </c>
      <c r="C17" s="152"/>
      <c r="D17" s="152"/>
      <c r="E17" s="153"/>
      <c r="F17" s="154">
        <v>25000</v>
      </c>
      <c r="G17" s="154"/>
      <c r="H17" s="154"/>
      <c r="I17" s="154"/>
      <c r="J17" s="154"/>
      <c r="K17" s="150" t="s">
        <v>17</v>
      </c>
      <c r="L17" s="151"/>
      <c r="M17" s="29"/>
      <c r="N17" s="152" t="s">
        <v>20</v>
      </c>
      <c r="O17" s="152"/>
      <c r="P17" s="152"/>
      <c r="Q17" s="153"/>
      <c r="R17" s="154">
        <v>90000</v>
      </c>
      <c r="S17" s="154"/>
      <c r="T17" s="154"/>
      <c r="U17" s="154"/>
      <c r="V17" s="154"/>
      <c r="W17" s="150" t="s">
        <v>17</v>
      </c>
      <c r="X17" s="151"/>
      <c r="Y17" s="29"/>
      <c r="Z17" s="29"/>
      <c r="AA17" s="29"/>
      <c r="AB17" s="29"/>
      <c r="AC17" s="1">
        <f>AI16+1</f>
        <v>44360</v>
      </c>
      <c r="AD17" s="4">
        <f>AC17+1</f>
        <v>44361</v>
      </c>
      <c r="AE17" s="4">
        <f t="shared" si="0"/>
        <v>44362</v>
      </c>
      <c r="AF17" s="2">
        <f t="shared" si="0"/>
        <v>44363</v>
      </c>
      <c r="AG17" s="2">
        <f t="shared" si="0"/>
        <v>44364</v>
      </c>
      <c r="AH17" s="2">
        <f t="shared" si="0"/>
        <v>44365</v>
      </c>
      <c r="AI17" s="3">
        <f t="shared" si="0"/>
        <v>44366</v>
      </c>
      <c r="AJ17" s="57"/>
      <c r="AK17" s="24"/>
      <c r="AX17" s="20">
        <v>44603</v>
      </c>
      <c r="AY17" s="19" t="s">
        <v>44</v>
      </c>
    </row>
    <row r="18" spans="1:51" ht="30" customHeight="1" x14ac:dyDescent="0.15">
      <c r="A18" s="53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1">
        <f>AI17+1</f>
        <v>44367</v>
      </c>
      <c r="AD18" s="4">
        <f>AC18+1</f>
        <v>44368</v>
      </c>
      <c r="AE18" s="4">
        <f t="shared" si="0"/>
        <v>44369</v>
      </c>
      <c r="AF18" s="2">
        <f t="shared" si="0"/>
        <v>44370</v>
      </c>
      <c r="AG18" s="2">
        <f t="shared" si="0"/>
        <v>44371</v>
      </c>
      <c r="AH18" s="2">
        <f t="shared" si="0"/>
        <v>44372</v>
      </c>
      <c r="AI18" s="3">
        <f t="shared" si="0"/>
        <v>44373</v>
      </c>
      <c r="AJ18" s="57"/>
      <c r="AX18" s="20">
        <v>44615</v>
      </c>
      <c r="AY18" s="19" t="s">
        <v>45</v>
      </c>
    </row>
    <row r="19" spans="1:51" ht="30" customHeight="1" x14ac:dyDescent="0.15">
      <c r="A19" s="107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29"/>
      <c r="AC19" s="1">
        <f>AI18+1</f>
        <v>44374</v>
      </c>
      <c r="AD19" s="2">
        <f>AC19+1</f>
        <v>44375</v>
      </c>
      <c r="AE19" s="2">
        <f>AD19+1</f>
        <v>44376</v>
      </c>
      <c r="AF19" s="2">
        <f t="shared" si="0"/>
        <v>44377</v>
      </c>
      <c r="AG19" s="2">
        <f t="shared" si="0"/>
        <v>44378</v>
      </c>
      <c r="AH19" s="2">
        <f t="shared" si="0"/>
        <v>44379</v>
      </c>
      <c r="AI19" s="3">
        <f t="shared" si="0"/>
        <v>44380</v>
      </c>
      <c r="AJ19" s="58"/>
      <c r="AX19" s="22">
        <v>44641</v>
      </c>
      <c r="AY19" s="23" t="s">
        <v>46</v>
      </c>
    </row>
    <row r="20" spans="1:51" ht="30" customHeight="1" x14ac:dyDescent="0.15">
      <c r="A20" s="107" t="s">
        <v>65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29"/>
      <c r="AC20" s="1">
        <f>AI19+1</f>
        <v>44381</v>
      </c>
      <c r="AD20" s="2">
        <f>AC20+1</f>
        <v>44382</v>
      </c>
      <c r="AE20" s="2">
        <f>AD20+1</f>
        <v>44383</v>
      </c>
      <c r="AF20" s="2">
        <f t="shared" si="0"/>
        <v>44384</v>
      </c>
      <c r="AG20" s="2">
        <f t="shared" si="0"/>
        <v>44385</v>
      </c>
      <c r="AH20" s="2">
        <f t="shared" si="0"/>
        <v>44386</v>
      </c>
      <c r="AI20" s="3">
        <f t="shared" si="0"/>
        <v>44387</v>
      </c>
      <c r="AJ20" s="58"/>
      <c r="AX20" s="75"/>
      <c r="AY20" s="76"/>
    </row>
    <row r="21" spans="1:51" ht="9.75" customHeight="1" x14ac:dyDescent="0.15">
      <c r="A21" s="53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50"/>
      <c r="AX21" s="26"/>
      <c r="AY21" s="27"/>
    </row>
    <row r="22" spans="1:51" ht="30" customHeight="1" x14ac:dyDescent="0.15">
      <c r="A22" s="53"/>
      <c r="B22" s="29"/>
      <c r="C22" s="102" t="s">
        <v>89</v>
      </c>
      <c r="D22" s="102"/>
      <c r="E22" s="102"/>
      <c r="F22" s="102"/>
      <c r="G22" s="102"/>
      <c r="H22" s="102"/>
      <c r="I22" s="102"/>
      <c r="J22" s="102"/>
      <c r="K22" s="102"/>
      <c r="L22" s="59"/>
      <c r="M22" s="59"/>
      <c r="N22" s="5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50"/>
      <c r="AX22" s="26"/>
      <c r="AY22" s="27"/>
    </row>
    <row r="23" spans="1:51" ht="25.5" customHeight="1" x14ac:dyDescent="0.15">
      <c r="A23" s="53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50"/>
      <c r="AX23" s="26"/>
      <c r="AY23" s="27"/>
    </row>
    <row r="24" spans="1:51" ht="39" customHeight="1" x14ac:dyDescent="0.15">
      <c r="A24" s="107" t="s">
        <v>64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29"/>
      <c r="AC24" s="29"/>
      <c r="AD24" s="29"/>
      <c r="AE24" s="29"/>
      <c r="AF24" s="29"/>
      <c r="AG24" s="29"/>
      <c r="AH24" s="29"/>
      <c r="AI24" s="29"/>
      <c r="AJ24" s="50"/>
      <c r="AX24" s="26"/>
      <c r="AY24" s="27"/>
    </row>
    <row r="25" spans="1:51" ht="39" customHeight="1" x14ac:dyDescent="0.15">
      <c r="A25" s="146" t="s">
        <v>9</v>
      </c>
      <c r="B25" s="147"/>
      <c r="C25" s="147"/>
      <c r="D25" s="147"/>
      <c r="E25" s="147"/>
      <c r="F25" s="147"/>
      <c r="G25" s="102">
        <v>2021</v>
      </c>
      <c r="H25" s="102"/>
      <c r="I25" s="102"/>
      <c r="J25" s="102"/>
      <c r="K25" s="102"/>
      <c r="L25" s="91" t="s">
        <v>0</v>
      </c>
      <c r="M25" s="91"/>
      <c r="N25" s="102">
        <v>6</v>
      </c>
      <c r="O25" s="102"/>
      <c r="P25" s="102"/>
      <c r="Q25" s="91" t="s">
        <v>1</v>
      </c>
      <c r="R25" s="91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50"/>
      <c r="AX25" s="26"/>
      <c r="AY25" s="27"/>
    </row>
    <row r="26" spans="1:51" ht="25.5" customHeight="1" x14ac:dyDescent="0.15">
      <c r="A26" s="53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50"/>
      <c r="AX26" s="26"/>
      <c r="AY26" s="27"/>
    </row>
    <row r="27" spans="1:51" ht="39" customHeight="1" x14ac:dyDescent="0.15">
      <c r="A27" s="148" t="s">
        <v>66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29"/>
      <c r="AC27" s="29"/>
      <c r="AD27" s="29"/>
      <c r="AE27" s="29"/>
      <c r="AF27" s="29"/>
      <c r="AG27" s="29"/>
      <c r="AH27" s="29"/>
      <c r="AI27" s="29"/>
      <c r="AJ27" s="50"/>
      <c r="AX27" s="26"/>
      <c r="AY27" s="27"/>
    </row>
    <row r="28" spans="1:51" ht="39" customHeight="1" x14ac:dyDescent="0.15">
      <c r="A28" s="148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29"/>
      <c r="AC28" s="29"/>
      <c r="AD28" s="29"/>
      <c r="AE28" s="29"/>
      <c r="AF28" s="29"/>
      <c r="AG28" s="29"/>
      <c r="AH28" s="29"/>
      <c r="AI28" s="29"/>
      <c r="AJ28" s="50"/>
      <c r="AX28" s="44"/>
      <c r="AY28" s="45"/>
    </row>
    <row r="29" spans="1:51" s="21" customFormat="1" ht="20.25" customHeight="1" x14ac:dyDescent="0.15">
      <c r="A29" s="143" t="s">
        <v>51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60"/>
      <c r="AC29" s="60"/>
      <c r="AD29" s="60"/>
      <c r="AE29" s="60"/>
      <c r="AF29" s="60"/>
      <c r="AG29" s="60"/>
      <c r="AH29" s="60"/>
      <c r="AI29" s="60"/>
      <c r="AJ29" s="61"/>
      <c r="AX29" s="26"/>
      <c r="AY29" s="27"/>
    </row>
    <row r="30" spans="1:51" ht="11.25" customHeight="1" thickBot="1" x14ac:dyDescent="0.2">
      <c r="A30" s="53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92" t="s">
        <v>11</v>
      </c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4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50"/>
      <c r="AX30" s="26"/>
      <c r="AY30" s="27"/>
    </row>
    <row r="31" spans="1:51" ht="14.25" customHeight="1" x14ac:dyDescent="0.15">
      <c r="A31" s="79" t="s">
        <v>10</v>
      </c>
      <c r="B31" s="80"/>
      <c r="C31" s="80"/>
      <c r="D31" s="80"/>
      <c r="E31" s="80"/>
      <c r="F31" s="82">
        <f>NETWORKDAYS($AI$13,$AL$13,$AX$3:$AX$45)</f>
        <v>22</v>
      </c>
      <c r="G31" s="83"/>
      <c r="H31" s="83"/>
      <c r="I31" s="84"/>
      <c r="J31" s="145" t="s">
        <v>2</v>
      </c>
      <c r="K31" s="91"/>
      <c r="L31" s="29"/>
      <c r="M31" s="95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7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50"/>
      <c r="AX31" s="26"/>
      <c r="AY31" s="27"/>
    </row>
    <row r="32" spans="1:51" ht="13.5" customHeight="1" x14ac:dyDescent="0.15">
      <c r="A32" s="79"/>
      <c r="B32" s="80"/>
      <c r="C32" s="80"/>
      <c r="D32" s="80"/>
      <c r="E32" s="80"/>
      <c r="F32" s="85"/>
      <c r="G32" s="86"/>
      <c r="H32" s="86"/>
      <c r="I32" s="87"/>
      <c r="J32" s="145"/>
      <c r="K32" s="91"/>
      <c r="L32" s="29"/>
      <c r="M32" s="95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7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50"/>
      <c r="AX32" s="26"/>
      <c r="AY32" s="27"/>
    </row>
    <row r="33" spans="1:51" ht="21.75" customHeight="1" x14ac:dyDescent="0.15">
      <c r="A33" s="79"/>
      <c r="B33" s="80"/>
      <c r="C33" s="80"/>
      <c r="D33" s="80"/>
      <c r="E33" s="80"/>
      <c r="F33" s="85"/>
      <c r="G33" s="86"/>
      <c r="H33" s="86"/>
      <c r="I33" s="87"/>
      <c r="J33" s="145"/>
      <c r="K33" s="91"/>
      <c r="L33" s="29"/>
      <c r="M33" s="98" t="s">
        <v>12</v>
      </c>
      <c r="N33" s="99"/>
      <c r="O33" s="99"/>
      <c r="P33" s="99"/>
      <c r="Q33" s="99"/>
      <c r="R33" s="99"/>
      <c r="S33" s="99"/>
      <c r="T33" s="102"/>
      <c r="U33" s="102"/>
      <c r="V33" s="102"/>
      <c r="W33" s="102"/>
      <c r="X33" s="91" t="s">
        <v>2</v>
      </c>
      <c r="Y33" s="104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50"/>
      <c r="AX33" s="26"/>
      <c r="AY33" s="27"/>
    </row>
    <row r="34" spans="1:51" ht="13.5" customHeight="1" x14ac:dyDescent="0.15">
      <c r="A34" s="79"/>
      <c r="B34" s="80"/>
      <c r="C34" s="80"/>
      <c r="D34" s="80"/>
      <c r="E34" s="80"/>
      <c r="F34" s="85"/>
      <c r="G34" s="86"/>
      <c r="H34" s="86"/>
      <c r="I34" s="87"/>
      <c r="J34" s="145"/>
      <c r="K34" s="91"/>
      <c r="L34" s="29"/>
      <c r="M34" s="98"/>
      <c r="N34" s="99"/>
      <c r="O34" s="99"/>
      <c r="P34" s="99"/>
      <c r="Q34" s="99"/>
      <c r="R34" s="99"/>
      <c r="S34" s="99"/>
      <c r="T34" s="102"/>
      <c r="U34" s="102"/>
      <c r="V34" s="102"/>
      <c r="W34" s="102"/>
      <c r="X34" s="91"/>
      <c r="Y34" s="104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50"/>
      <c r="AX34" s="26"/>
      <c r="AY34" s="27"/>
    </row>
    <row r="35" spans="1:51" ht="14.25" customHeight="1" thickBot="1" x14ac:dyDescent="0.2">
      <c r="A35" s="79"/>
      <c r="B35" s="80"/>
      <c r="C35" s="80"/>
      <c r="D35" s="80"/>
      <c r="E35" s="80"/>
      <c r="F35" s="88"/>
      <c r="G35" s="89"/>
      <c r="H35" s="89"/>
      <c r="I35" s="90"/>
      <c r="J35" s="145"/>
      <c r="K35" s="91"/>
      <c r="L35" s="29"/>
      <c r="M35" s="100"/>
      <c r="N35" s="101"/>
      <c r="O35" s="101"/>
      <c r="P35" s="101"/>
      <c r="Q35" s="101"/>
      <c r="R35" s="101"/>
      <c r="S35" s="101"/>
      <c r="T35" s="103"/>
      <c r="U35" s="103"/>
      <c r="V35" s="103"/>
      <c r="W35" s="103"/>
      <c r="X35" s="105"/>
      <c r="Y35" s="106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50"/>
      <c r="AX35" s="26"/>
      <c r="AY35" s="27"/>
    </row>
    <row r="36" spans="1:51" x14ac:dyDescent="0.15">
      <c r="A36" s="53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50"/>
      <c r="AX36" s="26"/>
      <c r="AY36" s="27"/>
    </row>
    <row r="37" spans="1:51" x14ac:dyDescent="0.15">
      <c r="A37" s="53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50"/>
      <c r="AX37" s="26"/>
      <c r="AY37" s="27"/>
    </row>
    <row r="38" spans="1:51" ht="21" x14ac:dyDescent="0.15">
      <c r="A38" s="107" t="s">
        <v>53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50"/>
      <c r="AX38" s="26"/>
      <c r="AY38" s="27"/>
    </row>
    <row r="39" spans="1:51" ht="11.25" customHeight="1" x14ac:dyDescent="0.15">
      <c r="A39" s="71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50"/>
      <c r="AX39" s="26"/>
      <c r="AY39" s="27"/>
    </row>
    <row r="40" spans="1:51" ht="21" customHeight="1" x14ac:dyDescent="0.15">
      <c r="A40" s="130" t="s">
        <v>58</v>
      </c>
      <c r="B40" s="131"/>
      <c r="C40" s="131"/>
      <c r="D40" s="131"/>
      <c r="E40" s="131"/>
      <c r="F40" s="131"/>
      <c r="G40" s="131"/>
      <c r="H40" s="131"/>
      <c r="I40" s="131"/>
      <c r="J40" s="128" t="s">
        <v>59</v>
      </c>
      <c r="K40" s="128"/>
      <c r="L40" s="128"/>
      <c r="M40" s="128"/>
      <c r="N40" s="128"/>
      <c r="O40" s="128"/>
      <c r="P40" s="128"/>
      <c r="Q40" s="72"/>
      <c r="R40" s="72"/>
      <c r="S40" s="72"/>
      <c r="T40" s="72"/>
      <c r="U40" s="72"/>
      <c r="V40" s="72"/>
      <c r="W40" s="72"/>
      <c r="X40" s="72"/>
      <c r="Y40" s="72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50"/>
      <c r="AX40" s="26"/>
      <c r="AY40" s="27"/>
    </row>
    <row r="41" spans="1:51" ht="21" customHeight="1" x14ac:dyDescent="0.15">
      <c r="A41" s="132"/>
      <c r="B41" s="131"/>
      <c r="C41" s="131"/>
      <c r="D41" s="131"/>
      <c r="E41" s="131"/>
      <c r="F41" s="131"/>
      <c r="G41" s="131"/>
      <c r="H41" s="131"/>
      <c r="I41" s="131"/>
      <c r="J41" s="128"/>
      <c r="K41" s="128"/>
      <c r="L41" s="128"/>
      <c r="M41" s="128"/>
      <c r="N41" s="128"/>
      <c r="O41" s="128"/>
      <c r="P41" s="128"/>
      <c r="Q41" s="72"/>
      <c r="R41" s="72"/>
      <c r="S41" s="72"/>
      <c r="T41" s="72"/>
      <c r="U41" s="72"/>
      <c r="V41" s="72"/>
      <c r="W41" s="72"/>
      <c r="X41" s="72"/>
      <c r="Y41" s="72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50"/>
      <c r="AX41" s="26"/>
      <c r="AY41" s="27"/>
    </row>
    <row r="42" spans="1:51" ht="21" customHeight="1" thickBot="1" x14ac:dyDescent="0.2">
      <c r="A42" s="71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50"/>
      <c r="AX42" s="26"/>
      <c r="AY42" s="27"/>
    </row>
    <row r="43" spans="1:51" ht="21" x14ac:dyDescent="0.15">
      <c r="A43" s="107" t="s">
        <v>60</v>
      </c>
      <c r="B43" s="108"/>
      <c r="C43" s="108"/>
      <c r="D43" s="108"/>
      <c r="E43" s="108"/>
      <c r="F43" s="108"/>
      <c r="G43" s="108"/>
      <c r="H43" s="108"/>
      <c r="I43" s="108"/>
      <c r="J43" s="128"/>
      <c r="K43" s="128"/>
      <c r="L43" s="128"/>
      <c r="M43" s="72" t="s">
        <v>0</v>
      </c>
      <c r="N43" s="128"/>
      <c r="O43" s="128"/>
      <c r="P43" s="72" t="s">
        <v>1</v>
      </c>
      <c r="Q43" s="128"/>
      <c r="R43" s="128"/>
      <c r="S43" s="72" t="s">
        <v>2</v>
      </c>
      <c r="T43" s="72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72"/>
      <c r="AJ43" s="50"/>
      <c r="AK43" s="30" t="str">
        <f>IF(AND(N43="",Q43=""),"","①")</f>
        <v/>
      </c>
      <c r="AL43" s="129" t="str">
        <f>IF(AND(N43="",Q43=""),"",DATE(J43,N43,Q43))</f>
        <v/>
      </c>
      <c r="AM43" s="129"/>
      <c r="AN43" s="129"/>
      <c r="AO43" s="74"/>
      <c r="AP43" s="135" t="str">
        <f>IF(AND(AK43="",AK45=""),AK47,IF(AK43="",AK45,AK43))</f>
        <v>②</v>
      </c>
      <c r="AQ43" s="136"/>
      <c r="AR43" s="136"/>
      <c r="AS43" s="120">
        <f>IF(AND(AL43="",AL45=""),AL47,IF(AL43="",AL45,AL43))</f>
        <v>44362</v>
      </c>
      <c r="AT43" s="121"/>
      <c r="AU43" s="33"/>
      <c r="AV43" s="33"/>
      <c r="AW43" s="33"/>
      <c r="AX43" s="26"/>
      <c r="AY43" s="27"/>
    </row>
    <row r="44" spans="1:51" ht="9.75" customHeight="1" x14ac:dyDescent="0.15">
      <c r="A44" s="71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126"/>
      <c r="S44" s="127"/>
      <c r="T44" s="127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50"/>
      <c r="AK44" s="30"/>
      <c r="AL44" s="31"/>
      <c r="AM44" s="31"/>
      <c r="AN44" s="74"/>
      <c r="AO44" s="74"/>
      <c r="AP44" s="137"/>
      <c r="AQ44" s="138"/>
      <c r="AR44" s="138"/>
      <c r="AS44" s="122"/>
      <c r="AT44" s="123"/>
      <c r="AU44" s="33"/>
      <c r="AV44" s="33"/>
      <c r="AW44" s="33"/>
      <c r="AX44" s="26"/>
      <c r="AY44" s="27"/>
    </row>
    <row r="45" spans="1:51" ht="21" x14ac:dyDescent="0.15">
      <c r="A45" s="107" t="s">
        <v>61</v>
      </c>
      <c r="B45" s="108"/>
      <c r="C45" s="108"/>
      <c r="D45" s="108"/>
      <c r="E45" s="108"/>
      <c r="F45" s="108"/>
      <c r="G45" s="108"/>
      <c r="H45" s="108"/>
      <c r="I45" s="108"/>
      <c r="J45" s="128">
        <v>2021</v>
      </c>
      <c r="K45" s="128"/>
      <c r="L45" s="128"/>
      <c r="M45" s="72" t="s">
        <v>0</v>
      </c>
      <c r="N45" s="128">
        <v>6</v>
      </c>
      <c r="O45" s="128"/>
      <c r="P45" s="72" t="s">
        <v>1</v>
      </c>
      <c r="Q45" s="128">
        <v>15</v>
      </c>
      <c r="R45" s="128"/>
      <c r="S45" s="72" t="s">
        <v>2</v>
      </c>
      <c r="T45" s="72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72"/>
      <c r="AJ45" s="50"/>
      <c r="AK45" s="30" t="str">
        <f>IF(AND(N45="",Q45=""),"",IF(OR(AO45="土",AO45="日"),"②’","②"))</f>
        <v>②</v>
      </c>
      <c r="AL45" s="129">
        <f>IF(AND(N45="",Q45=""),"",DATE(J45,N45,Q45))</f>
        <v>44362</v>
      </c>
      <c r="AM45" s="129"/>
      <c r="AN45" s="129"/>
      <c r="AO45" s="35" t="str">
        <f>TEXT(AL45,"aaa")</f>
        <v>火</v>
      </c>
      <c r="AP45" s="137"/>
      <c r="AQ45" s="138"/>
      <c r="AR45" s="138"/>
      <c r="AS45" s="122"/>
      <c r="AT45" s="123"/>
      <c r="AU45" s="33"/>
      <c r="AV45" s="33"/>
      <c r="AW45" s="33"/>
      <c r="AX45" s="43"/>
      <c r="AY45" s="27"/>
    </row>
    <row r="46" spans="1:51" ht="9.75" customHeight="1" x14ac:dyDescent="0.15">
      <c r="A46" s="71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72"/>
      <c r="AJ46" s="50"/>
      <c r="AK46" s="30"/>
      <c r="AL46" s="32"/>
      <c r="AM46" s="32"/>
      <c r="AN46" s="74"/>
      <c r="AO46" s="74"/>
      <c r="AP46" s="137"/>
      <c r="AQ46" s="138"/>
      <c r="AR46" s="138"/>
      <c r="AS46" s="122"/>
      <c r="AT46" s="123"/>
      <c r="AU46" s="33"/>
      <c r="AV46" s="33"/>
      <c r="AW46" s="33"/>
      <c r="AX46" s="26"/>
      <c r="AY46" s="27"/>
    </row>
    <row r="47" spans="1:51" ht="21.75" thickBot="1" x14ac:dyDescent="0.2">
      <c r="A47" s="107" t="s">
        <v>62</v>
      </c>
      <c r="B47" s="108"/>
      <c r="C47" s="108"/>
      <c r="D47" s="108"/>
      <c r="E47" s="108"/>
      <c r="F47" s="108"/>
      <c r="G47" s="108"/>
      <c r="H47" s="108"/>
      <c r="I47" s="108"/>
      <c r="J47" s="128"/>
      <c r="K47" s="128"/>
      <c r="L47" s="128"/>
      <c r="M47" s="72" t="s">
        <v>0</v>
      </c>
      <c r="N47" s="128"/>
      <c r="O47" s="128"/>
      <c r="P47" s="72" t="s">
        <v>1</v>
      </c>
      <c r="Q47" s="128"/>
      <c r="R47" s="128"/>
      <c r="S47" s="72" t="s">
        <v>2</v>
      </c>
      <c r="T47" s="72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72"/>
      <c r="AJ47" s="50"/>
      <c r="AK47" s="30" t="str">
        <f>IF(AND(N47="",Q47=""),"","③")</f>
        <v/>
      </c>
      <c r="AL47" s="129" t="str">
        <f>IF(AND(N47="",Q47=""),"",DATE(J47,N47,Q47))</f>
        <v/>
      </c>
      <c r="AM47" s="129"/>
      <c r="AN47" s="129"/>
      <c r="AO47" s="74"/>
      <c r="AP47" s="139"/>
      <c r="AQ47" s="140"/>
      <c r="AR47" s="140"/>
      <c r="AS47" s="124"/>
      <c r="AT47" s="125"/>
      <c r="AU47" s="33"/>
      <c r="AV47" s="33"/>
      <c r="AW47" s="33"/>
      <c r="AX47" s="26"/>
      <c r="AY47" s="27"/>
    </row>
    <row r="48" spans="1:51" ht="69" customHeight="1" x14ac:dyDescent="0.15">
      <c r="A48" s="141" t="s">
        <v>67</v>
      </c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29"/>
      <c r="AE48" s="29"/>
      <c r="AF48" s="29"/>
      <c r="AG48" s="29"/>
      <c r="AH48" s="29"/>
      <c r="AI48" s="29"/>
      <c r="AJ48" s="50"/>
      <c r="AX48" s="26"/>
      <c r="AY48" s="27"/>
    </row>
    <row r="49" spans="1:51" ht="49.5" customHeight="1" x14ac:dyDescent="0.15">
      <c r="A49" s="141"/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29"/>
      <c r="AE49" s="29"/>
      <c r="AF49" s="29"/>
      <c r="AG49" s="29"/>
      <c r="AH49" s="29"/>
      <c r="AI49" s="29"/>
      <c r="AJ49" s="50"/>
      <c r="AX49" s="26"/>
      <c r="AY49" s="27"/>
    </row>
    <row r="50" spans="1:51" ht="20.25" customHeight="1" x14ac:dyDescent="0.15">
      <c r="A50" s="133" t="s">
        <v>54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29"/>
      <c r="AC50" s="29"/>
      <c r="AD50" s="29"/>
      <c r="AE50" s="29"/>
      <c r="AF50" s="29"/>
      <c r="AG50" s="29"/>
      <c r="AH50" s="29"/>
      <c r="AI50" s="29"/>
      <c r="AJ50" s="50"/>
      <c r="AX50" s="26"/>
      <c r="AY50" s="27"/>
    </row>
    <row r="51" spans="1:51" ht="14.25" thickBot="1" x14ac:dyDescent="0.2">
      <c r="A51" s="53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50"/>
      <c r="AX51" s="26"/>
      <c r="AY51" s="27"/>
    </row>
    <row r="52" spans="1:51" ht="13.5" customHeight="1" x14ac:dyDescent="0.15">
      <c r="A52" s="79" t="s">
        <v>55</v>
      </c>
      <c r="B52" s="80"/>
      <c r="C52" s="80"/>
      <c r="D52" s="80"/>
      <c r="E52" s="80"/>
      <c r="F52" s="80"/>
      <c r="G52" s="81"/>
      <c r="H52" s="82">
        <f>IF($AS$43="","",IF(AP43="①",NETWORKDAYS(AL43,AL13,$AX$3:$AX$45),IF(AP43="②",NETWORKDAYS(AI13,AL45,$AX$3:$AX$45)-1,IF(AP43="②’",NETWORKDAYS(AI13,AL45,$AX$3:$AX$45),NETWORKDAYS(AI13,AL47,$AX$3:$AX$45)))))</f>
        <v>10</v>
      </c>
      <c r="I52" s="83"/>
      <c r="J52" s="83"/>
      <c r="K52" s="84"/>
      <c r="L52" s="91" t="s">
        <v>2</v>
      </c>
      <c r="M52" s="91"/>
      <c r="N52" s="92" t="s">
        <v>56</v>
      </c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4"/>
      <c r="AC52" s="29"/>
      <c r="AD52" s="29"/>
      <c r="AE52" s="29"/>
      <c r="AF52" s="29"/>
      <c r="AG52" s="29"/>
      <c r="AH52" s="29"/>
      <c r="AI52" s="29"/>
      <c r="AJ52" s="50"/>
      <c r="AX52" s="26"/>
      <c r="AY52" s="27"/>
    </row>
    <row r="53" spans="1:51" ht="14.25" customHeight="1" x14ac:dyDescent="0.15">
      <c r="A53" s="79"/>
      <c r="B53" s="80"/>
      <c r="C53" s="80"/>
      <c r="D53" s="80"/>
      <c r="E53" s="80"/>
      <c r="F53" s="80"/>
      <c r="G53" s="81"/>
      <c r="H53" s="85"/>
      <c r="I53" s="86"/>
      <c r="J53" s="86"/>
      <c r="K53" s="87"/>
      <c r="L53" s="91"/>
      <c r="M53" s="91"/>
      <c r="N53" s="95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7"/>
      <c r="AC53" s="29"/>
      <c r="AD53" s="29"/>
      <c r="AE53" s="29"/>
      <c r="AF53" s="29"/>
      <c r="AG53" s="29"/>
      <c r="AH53" s="29"/>
      <c r="AI53" s="29"/>
      <c r="AJ53" s="50"/>
      <c r="AX53" s="26"/>
      <c r="AY53" s="27"/>
    </row>
    <row r="54" spans="1:51" ht="8.25" customHeight="1" x14ac:dyDescent="0.15">
      <c r="A54" s="79"/>
      <c r="B54" s="80"/>
      <c r="C54" s="80"/>
      <c r="D54" s="80"/>
      <c r="E54" s="80"/>
      <c r="F54" s="80"/>
      <c r="G54" s="81"/>
      <c r="H54" s="85"/>
      <c r="I54" s="86"/>
      <c r="J54" s="86"/>
      <c r="K54" s="87"/>
      <c r="L54" s="91"/>
      <c r="M54" s="91"/>
      <c r="N54" s="95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7"/>
      <c r="AC54" s="29"/>
      <c r="AD54" s="29"/>
      <c r="AE54" s="29"/>
      <c r="AF54" s="29"/>
      <c r="AG54" s="29"/>
      <c r="AH54" s="29"/>
      <c r="AI54" s="29"/>
      <c r="AJ54" s="50"/>
      <c r="AX54" s="26"/>
      <c r="AY54" s="27"/>
    </row>
    <row r="55" spans="1:51" ht="13.5" customHeight="1" x14ac:dyDescent="0.15">
      <c r="A55" s="79"/>
      <c r="B55" s="80"/>
      <c r="C55" s="80"/>
      <c r="D55" s="80"/>
      <c r="E55" s="80"/>
      <c r="F55" s="80"/>
      <c r="G55" s="81"/>
      <c r="H55" s="85"/>
      <c r="I55" s="86"/>
      <c r="J55" s="86"/>
      <c r="K55" s="87"/>
      <c r="L55" s="91"/>
      <c r="M55" s="91"/>
      <c r="N55" s="98" t="s">
        <v>57</v>
      </c>
      <c r="O55" s="99"/>
      <c r="P55" s="99"/>
      <c r="Q55" s="99"/>
      <c r="R55" s="99"/>
      <c r="S55" s="99"/>
      <c r="T55" s="99"/>
      <c r="U55" s="99"/>
      <c r="V55" s="99"/>
      <c r="W55" s="102"/>
      <c r="X55" s="102"/>
      <c r="Y55" s="102"/>
      <c r="Z55" s="102"/>
      <c r="AA55" s="91" t="s">
        <v>2</v>
      </c>
      <c r="AB55" s="104"/>
      <c r="AC55" s="29"/>
      <c r="AD55" s="29"/>
      <c r="AE55" s="29"/>
      <c r="AF55" s="29"/>
      <c r="AG55" s="29"/>
      <c r="AH55" s="29"/>
      <c r="AI55" s="29"/>
      <c r="AJ55" s="50"/>
      <c r="AX55" s="26"/>
      <c r="AY55" s="27"/>
    </row>
    <row r="56" spans="1:51" ht="13.5" customHeight="1" thickBot="1" x14ac:dyDescent="0.2">
      <c r="A56" s="79"/>
      <c r="B56" s="80"/>
      <c r="C56" s="80"/>
      <c r="D56" s="80"/>
      <c r="E56" s="80"/>
      <c r="F56" s="80"/>
      <c r="G56" s="81"/>
      <c r="H56" s="88"/>
      <c r="I56" s="89"/>
      <c r="J56" s="89"/>
      <c r="K56" s="90"/>
      <c r="L56" s="91"/>
      <c r="M56" s="91"/>
      <c r="N56" s="98"/>
      <c r="O56" s="99"/>
      <c r="P56" s="99"/>
      <c r="Q56" s="99"/>
      <c r="R56" s="99"/>
      <c r="S56" s="99"/>
      <c r="T56" s="99"/>
      <c r="U56" s="99"/>
      <c r="V56" s="99"/>
      <c r="W56" s="102"/>
      <c r="X56" s="102"/>
      <c r="Y56" s="102"/>
      <c r="Z56" s="102"/>
      <c r="AA56" s="91"/>
      <c r="AB56" s="104"/>
      <c r="AC56" s="29"/>
      <c r="AD56" s="29"/>
      <c r="AE56" s="29"/>
      <c r="AF56" s="29"/>
      <c r="AG56" s="29"/>
      <c r="AH56" s="29"/>
      <c r="AI56" s="29"/>
      <c r="AJ56" s="50"/>
      <c r="AX56" s="26"/>
      <c r="AY56" s="27"/>
    </row>
    <row r="57" spans="1:51" ht="13.5" customHeight="1" x14ac:dyDescent="0.15">
      <c r="A57" s="64"/>
      <c r="B57" s="65"/>
      <c r="C57" s="65"/>
      <c r="D57" s="65"/>
      <c r="E57" s="65"/>
      <c r="F57" s="34"/>
      <c r="G57" s="34"/>
      <c r="H57" s="73"/>
      <c r="I57" s="34"/>
      <c r="J57" s="28"/>
      <c r="K57" s="28"/>
      <c r="L57" s="29"/>
      <c r="M57" s="29"/>
      <c r="N57" s="100"/>
      <c r="O57" s="101"/>
      <c r="P57" s="101"/>
      <c r="Q57" s="101"/>
      <c r="R57" s="101"/>
      <c r="S57" s="101"/>
      <c r="T57" s="101"/>
      <c r="U57" s="101"/>
      <c r="V57" s="101"/>
      <c r="W57" s="103"/>
      <c r="X57" s="103"/>
      <c r="Y57" s="103"/>
      <c r="Z57" s="103"/>
      <c r="AA57" s="105"/>
      <c r="AB57" s="106"/>
      <c r="AC57" s="29"/>
      <c r="AD57" s="29"/>
      <c r="AE57" s="29"/>
      <c r="AF57" s="29"/>
      <c r="AG57" s="29"/>
      <c r="AH57" s="29"/>
      <c r="AI57" s="29"/>
      <c r="AJ57" s="50"/>
      <c r="AX57" s="26"/>
      <c r="AY57" s="27"/>
    </row>
    <row r="58" spans="1:51" ht="13.5" customHeight="1" x14ac:dyDescent="0.15">
      <c r="A58" s="64"/>
      <c r="B58" s="65"/>
      <c r="C58" s="65"/>
      <c r="D58" s="65"/>
      <c r="E58" s="65"/>
      <c r="F58" s="34"/>
      <c r="G58" s="34"/>
      <c r="H58" s="34"/>
      <c r="I58" s="34"/>
      <c r="J58" s="28"/>
      <c r="K58" s="28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50"/>
      <c r="AX58" s="26"/>
      <c r="AY58" s="27"/>
    </row>
    <row r="59" spans="1:51" ht="13.5" customHeight="1" x14ac:dyDescent="0.15">
      <c r="A59" s="64"/>
      <c r="B59" s="65"/>
      <c r="C59" s="65"/>
      <c r="D59" s="65"/>
      <c r="E59" s="65"/>
      <c r="F59" s="34"/>
      <c r="G59" s="34"/>
      <c r="H59" s="34"/>
      <c r="I59" s="34"/>
      <c r="J59" s="28"/>
      <c r="K59" s="28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50"/>
      <c r="AX59" s="26"/>
      <c r="AY59" s="27"/>
    </row>
    <row r="60" spans="1:51" x14ac:dyDescent="0.15">
      <c r="A60" s="53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50"/>
      <c r="AX60" s="26"/>
      <c r="AY60" s="27"/>
    </row>
    <row r="61" spans="1:51" x14ac:dyDescent="0.15">
      <c r="A61" s="53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50"/>
      <c r="AX61" s="26"/>
      <c r="AY61" s="27"/>
    </row>
    <row r="62" spans="1:51" ht="21" x14ac:dyDescent="0.15">
      <c r="A62" s="107" t="s">
        <v>80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50"/>
      <c r="AX62" s="43"/>
      <c r="AY62" s="27"/>
    </row>
    <row r="63" spans="1:51" ht="9" customHeight="1" thickBot="1" x14ac:dyDescent="0.2">
      <c r="A63" s="53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50"/>
      <c r="AX63" s="29"/>
      <c r="AY63" s="29"/>
    </row>
    <row r="64" spans="1:51" ht="14.25" thickTop="1" x14ac:dyDescent="0.15">
      <c r="A64" s="79" t="s">
        <v>81</v>
      </c>
      <c r="B64" s="80"/>
      <c r="C64" s="80"/>
      <c r="D64" s="80"/>
      <c r="E64" s="80"/>
      <c r="F64" s="80"/>
      <c r="G64" s="109">
        <f>IF(X81="","",X81)</f>
        <v>11680</v>
      </c>
      <c r="H64" s="110"/>
      <c r="I64" s="110"/>
      <c r="J64" s="110"/>
      <c r="K64" s="110"/>
      <c r="L64" s="110"/>
      <c r="M64" s="110"/>
      <c r="N64" s="110"/>
      <c r="O64" s="111"/>
      <c r="P64" s="118" t="s">
        <v>52</v>
      </c>
      <c r="Q64" s="119"/>
      <c r="R64" s="119"/>
      <c r="S64" s="119"/>
      <c r="T64" s="119"/>
      <c r="U64" s="119"/>
      <c r="V64" s="119"/>
      <c r="W64" s="119"/>
      <c r="X64" s="11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50"/>
    </row>
    <row r="65" spans="1:36" ht="13.5" customHeight="1" x14ac:dyDescent="0.15">
      <c r="A65" s="79"/>
      <c r="B65" s="80"/>
      <c r="C65" s="80"/>
      <c r="D65" s="80"/>
      <c r="E65" s="80"/>
      <c r="F65" s="80"/>
      <c r="G65" s="112"/>
      <c r="H65" s="113"/>
      <c r="I65" s="113"/>
      <c r="J65" s="113"/>
      <c r="K65" s="113"/>
      <c r="L65" s="113"/>
      <c r="M65" s="113"/>
      <c r="N65" s="113"/>
      <c r="O65" s="114"/>
      <c r="P65" s="118"/>
      <c r="Q65" s="119"/>
      <c r="R65" s="119"/>
      <c r="S65" s="119"/>
      <c r="T65" s="119"/>
      <c r="U65" s="119"/>
      <c r="V65" s="119"/>
      <c r="W65" s="119"/>
      <c r="X65" s="11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50"/>
    </row>
    <row r="66" spans="1:36" x14ac:dyDescent="0.15">
      <c r="A66" s="79"/>
      <c r="B66" s="80"/>
      <c r="C66" s="80"/>
      <c r="D66" s="80"/>
      <c r="E66" s="80"/>
      <c r="F66" s="80"/>
      <c r="G66" s="112"/>
      <c r="H66" s="113"/>
      <c r="I66" s="113"/>
      <c r="J66" s="113"/>
      <c r="K66" s="113"/>
      <c r="L66" s="113"/>
      <c r="M66" s="113"/>
      <c r="N66" s="113"/>
      <c r="O66" s="114"/>
      <c r="P66" s="118"/>
      <c r="Q66" s="119"/>
      <c r="R66" s="119"/>
      <c r="S66" s="119"/>
      <c r="T66" s="119"/>
      <c r="U66" s="119"/>
      <c r="V66" s="119"/>
      <c r="W66" s="119"/>
      <c r="X66" s="11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50"/>
    </row>
    <row r="67" spans="1:36" x14ac:dyDescent="0.15">
      <c r="A67" s="79"/>
      <c r="B67" s="80"/>
      <c r="C67" s="80"/>
      <c r="D67" s="80"/>
      <c r="E67" s="80"/>
      <c r="F67" s="80"/>
      <c r="G67" s="112"/>
      <c r="H67" s="113"/>
      <c r="I67" s="113"/>
      <c r="J67" s="113"/>
      <c r="K67" s="113"/>
      <c r="L67" s="113"/>
      <c r="M67" s="113"/>
      <c r="N67" s="113"/>
      <c r="O67" s="114"/>
      <c r="P67" s="118"/>
      <c r="Q67" s="119"/>
      <c r="R67" s="119"/>
      <c r="S67" s="119"/>
      <c r="T67" s="119"/>
      <c r="U67" s="119"/>
      <c r="V67" s="119"/>
      <c r="W67" s="119"/>
      <c r="X67" s="11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50"/>
    </row>
    <row r="68" spans="1:36" ht="14.25" thickBot="1" x14ac:dyDescent="0.2">
      <c r="A68" s="79"/>
      <c r="B68" s="80"/>
      <c r="C68" s="80"/>
      <c r="D68" s="80"/>
      <c r="E68" s="80"/>
      <c r="F68" s="80"/>
      <c r="G68" s="115"/>
      <c r="H68" s="116"/>
      <c r="I68" s="116"/>
      <c r="J68" s="116"/>
      <c r="K68" s="116"/>
      <c r="L68" s="116"/>
      <c r="M68" s="116"/>
      <c r="N68" s="116"/>
      <c r="O68" s="117"/>
      <c r="P68" s="118"/>
      <c r="Q68" s="119"/>
      <c r="R68" s="119"/>
      <c r="S68" s="119"/>
      <c r="T68" s="119"/>
      <c r="U68" s="119"/>
      <c r="V68" s="119"/>
      <c r="W68" s="119"/>
      <c r="X68" s="11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50"/>
    </row>
    <row r="69" spans="1:36" ht="14.25" thickTop="1" x14ac:dyDescent="0.15">
      <c r="A69" s="53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50"/>
    </row>
    <row r="70" spans="1:36" x14ac:dyDescent="0.15">
      <c r="A70" s="53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50"/>
    </row>
    <row r="71" spans="1:36" x14ac:dyDescent="0.15">
      <c r="A71" s="53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50"/>
    </row>
    <row r="72" spans="1:36" x14ac:dyDescent="0.15">
      <c r="A72" s="53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50"/>
    </row>
    <row r="73" spans="1:36" x14ac:dyDescent="0.15">
      <c r="A73" s="53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50"/>
    </row>
    <row r="74" spans="1:36" x14ac:dyDescent="0.15">
      <c r="A74" s="53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50"/>
    </row>
    <row r="75" spans="1:36" x14ac:dyDescent="0.15">
      <c r="A75" s="53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50"/>
    </row>
    <row r="76" spans="1:36" x14ac:dyDescent="0.15">
      <c r="A76" s="53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50"/>
    </row>
    <row r="77" spans="1:36" ht="14.25" thickBot="1" x14ac:dyDescent="0.2">
      <c r="A77" s="66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8"/>
    </row>
    <row r="78" spans="1:36" ht="14.25" thickTop="1" x14ac:dyDescent="0.15"/>
    <row r="79" spans="1:36" x14ac:dyDescent="0.15">
      <c r="B79" s="77" t="s">
        <v>24</v>
      </c>
      <c r="C79" s="77"/>
      <c r="D79" s="77"/>
      <c r="E79" s="77" t="str">
        <f>IF(C22="","",C22)</f>
        <v>４歳児</v>
      </c>
      <c r="F79" s="77"/>
      <c r="G79" s="77"/>
      <c r="L79" s="78" t="s">
        <v>68</v>
      </c>
      <c r="M79" s="78"/>
      <c r="N79" s="78"/>
      <c r="O79" s="78"/>
      <c r="P79" s="78"/>
      <c r="Q79" s="78">
        <f>IF(C22="","",ROUNDDOWN(E80*E83/E82,-1))</f>
        <v>11360</v>
      </c>
      <c r="R79" s="78"/>
      <c r="S79" s="78"/>
      <c r="T79" s="78"/>
      <c r="V79" s="78" t="s">
        <v>71</v>
      </c>
      <c r="W79" s="78"/>
      <c r="X79" s="78"/>
      <c r="Y79" s="78"/>
      <c r="Z79" s="180">
        <f>IF(E80="","",ROUNDDOWN(25700*E83/E82,-1))</f>
        <v>11680</v>
      </c>
      <c r="AA79" s="180"/>
      <c r="AB79" s="180"/>
      <c r="AC79" s="180"/>
      <c r="AD79" s="39"/>
      <c r="AE79" s="39" t="s">
        <v>72</v>
      </c>
      <c r="AF79" s="40">
        <v>44651</v>
      </c>
    </row>
    <row r="80" spans="1:36" ht="14.25" thickBot="1" x14ac:dyDescent="0.2">
      <c r="B80" s="77" t="s">
        <v>21</v>
      </c>
      <c r="C80" s="77"/>
      <c r="D80" s="77"/>
      <c r="E80" s="78">
        <f>IF(C22="","",IF(C22=B14,F14,IF(C22=B15,F15,IF(C22=B16,F16,IF(C22=B17,F17)))))</f>
        <v>25000</v>
      </c>
      <c r="F80" s="78"/>
      <c r="G80" s="78"/>
      <c r="L80" s="78" t="s">
        <v>69</v>
      </c>
      <c r="M80" s="78"/>
      <c r="N80" s="78"/>
      <c r="O80" s="78"/>
      <c r="P80" s="78"/>
      <c r="Q80" s="78">
        <f>IF(AK11="","",DATEDIF(AK11,AF79,"M")+1)</f>
        <v>12</v>
      </c>
      <c r="R80" s="78"/>
      <c r="S80" s="78"/>
      <c r="T80" s="78"/>
    </row>
    <row r="81" spans="2:29" x14ac:dyDescent="0.15">
      <c r="B81" s="77" t="s">
        <v>22</v>
      </c>
      <c r="C81" s="77"/>
      <c r="D81" s="77"/>
      <c r="E81" s="78">
        <f>IF(C22="","",IF(C22=N14,R14,IF(C22=N15,R15,IF(C22=N16,R16,IF(C22=N17,R17)))))</f>
        <v>90000</v>
      </c>
      <c r="F81" s="78"/>
      <c r="G81" s="78"/>
      <c r="H81" s="69"/>
      <c r="I81" s="69"/>
      <c r="J81" s="69"/>
      <c r="L81" s="187" t="s">
        <v>79</v>
      </c>
      <c r="M81" s="187"/>
      <c r="N81" s="187"/>
      <c r="O81" s="187"/>
      <c r="P81" s="187"/>
      <c r="Q81" s="187">
        <f>IF(E81=0,"",ROUNDDOWN(E81/Q80,-1))</f>
        <v>7500</v>
      </c>
      <c r="R81" s="187"/>
      <c r="S81" s="187"/>
      <c r="T81" s="187"/>
      <c r="X81" s="181">
        <f>IF((SUM(Q82)+SUM(Z79))=0,"",MIN(Q82,Z79))</f>
        <v>11680</v>
      </c>
      <c r="Y81" s="182"/>
      <c r="Z81" s="182"/>
      <c r="AA81" s="182"/>
      <c r="AB81" s="182"/>
      <c r="AC81" s="183"/>
    </row>
    <row r="82" spans="2:29" ht="14.25" thickBot="1" x14ac:dyDescent="0.2">
      <c r="B82" s="77" t="s">
        <v>23</v>
      </c>
      <c r="C82" s="77"/>
      <c r="D82" s="77"/>
      <c r="E82" s="77">
        <f>IF(T33="",F31,T33)</f>
        <v>22</v>
      </c>
      <c r="F82" s="77"/>
      <c r="G82" s="77"/>
      <c r="L82" s="188" t="s">
        <v>70</v>
      </c>
      <c r="M82" s="188"/>
      <c r="N82" s="188"/>
      <c r="O82" s="188"/>
      <c r="P82" s="188"/>
      <c r="Q82" s="180">
        <f>IF((SUM(Q79)+SUM(Q81))=0,"",(SUM(Q79)+SUM(Q81)))</f>
        <v>18860</v>
      </c>
      <c r="R82" s="180"/>
      <c r="S82" s="180"/>
      <c r="T82" s="180"/>
      <c r="X82" s="184"/>
      <c r="Y82" s="185"/>
      <c r="Z82" s="185"/>
      <c r="AA82" s="185"/>
      <c r="AB82" s="185"/>
      <c r="AC82" s="186"/>
    </row>
    <row r="83" spans="2:29" x14ac:dyDescent="0.15">
      <c r="B83" s="77" t="s">
        <v>13</v>
      </c>
      <c r="C83" s="77"/>
      <c r="D83" s="77"/>
      <c r="E83" s="77">
        <f>IF(W55="",H52,W55)</f>
        <v>10</v>
      </c>
      <c r="F83" s="77"/>
      <c r="G83" s="77"/>
    </row>
  </sheetData>
  <sheetProtection password="C47A" sheet="1" objects="1" scenarios="1"/>
  <mergeCells count="117">
    <mergeCell ref="B82:D82"/>
    <mergeCell ref="E82:G82"/>
    <mergeCell ref="L82:P82"/>
    <mergeCell ref="Q82:T82"/>
    <mergeCell ref="B83:D83"/>
    <mergeCell ref="E83:G83"/>
    <mergeCell ref="Z79:AC79"/>
    <mergeCell ref="B80:D80"/>
    <mergeCell ref="E80:G80"/>
    <mergeCell ref="L80:P80"/>
    <mergeCell ref="Q80:T80"/>
    <mergeCell ref="B81:D81"/>
    <mergeCell ref="E81:G81"/>
    <mergeCell ref="L81:P81"/>
    <mergeCell ref="Q81:T81"/>
    <mergeCell ref="X81:AC82"/>
    <mergeCell ref="A62:Y62"/>
    <mergeCell ref="A64:F68"/>
    <mergeCell ref="G64:O68"/>
    <mergeCell ref="P64:X68"/>
    <mergeCell ref="B79:D79"/>
    <mergeCell ref="E79:G79"/>
    <mergeCell ref="L79:P79"/>
    <mergeCell ref="Q79:T79"/>
    <mergeCell ref="V79:Y79"/>
    <mergeCell ref="A52:G56"/>
    <mergeCell ref="H52:K56"/>
    <mergeCell ref="L52:M56"/>
    <mergeCell ref="N52:AB54"/>
    <mergeCell ref="N55:V57"/>
    <mergeCell ref="W55:Z57"/>
    <mergeCell ref="AA55:AB57"/>
    <mergeCell ref="J47:L47"/>
    <mergeCell ref="N47:O47"/>
    <mergeCell ref="Q47:R47"/>
    <mergeCell ref="AL47:AN47"/>
    <mergeCell ref="A48:AC49"/>
    <mergeCell ref="A50:AA50"/>
    <mergeCell ref="AL43:AN43"/>
    <mergeCell ref="AP43:AR47"/>
    <mergeCell ref="AS43:AT47"/>
    <mergeCell ref="R44:T44"/>
    <mergeCell ref="A45:I45"/>
    <mergeCell ref="J45:L45"/>
    <mergeCell ref="N45:O45"/>
    <mergeCell ref="Q45:R45"/>
    <mergeCell ref="AL45:AN45"/>
    <mergeCell ref="A47:I47"/>
    <mergeCell ref="A38:Y38"/>
    <mergeCell ref="A40:I41"/>
    <mergeCell ref="J40:P41"/>
    <mergeCell ref="A43:I43"/>
    <mergeCell ref="J43:L43"/>
    <mergeCell ref="N43:O43"/>
    <mergeCell ref="Q43:R43"/>
    <mergeCell ref="A27:AA28"/>
    <mergeCell ref="A29:AA29"/>
    <mergeCell ref="M30:Y32"/>
    <mergeCell ref="A31:E35"/>
    <mergeCell ref="F31:I35"/>
    <mergeCell ref="J31:K35"/>
    <mergeCell ref="M33:S35"/>
    <mergeCell ref="T33:W35"/>
    <mergeCell ref="X33:Y35"/>
    <mergeCell ref="A19:AA19"/>
    <mergeCell ref="A20:AA20"/>
    <mergeCell ref="C22:K22"/>
    <mergeCell ref="A24:AA24"/>
    <mergeCell ref="A25:F25"/>
    <mergeCell ref="G25:K25"/>
    <mergeCell ref="L25:M25"/>
    <mergeCell ref="N25:P25"/>
    <mergeCell ref="Q25:R25"/>
    <mergeCell ref="B17:E17"/>
    <mergeCell ref="F17:J17"/>
    <mergeCell ref="K17:L17"/>
    <mergeCell ref="N17:Q17"/>
    <mergeCell ref="R17:V17"/>
    <mergeCell ref="W17:X17"/>
    <mergeCell ref="B16:E16"/>
    <mergeCell ref="F16:J16"/>
    <mergeCell ref="K16:L16"/>
    <mergeCell ref="N16:Q16"/>
    <mergeCell ref="R16:V16"/>
    <mergeCell ref="W16:X16"/>
    <mergeCell ref="W14:X14"/>
    <mergeCell ref="B15:E15"/>
    <mergeCell ref="F15:J15"/>
    <mergeCell ref="K15:L15"/>
    <mergeCell ref="N15:Q15"/>
    <mergeCell ref="R15:V15"/>
    <mergeCell ref="W15:X15"/>
    <mergeCell ref="B13:L13"/>
    <mergeCell ref="N13:X13"/>
    <mergeCell ref="AC13:AD13"/>
    <mergeCell ref="AF13:AG13"/>
    <mergeCell ref="AL13:AN13"/>
    <mergeCell ref="B14:E14"/>
    <mergeCell ref="F14:J14"/>
    <mergeCell ref="K14:L14"/>
    <mergeCell ref="N14:Q14"/>
    <mergeCell ref="R14:V14"/>
    <mergeCell ref="A9:AA9"/>
    <mergeCell ref="B11:F11"/>
    <mergeCell ref="G11:K11"/>
    <mergeCell ref="L11:M11"/>
    <mergeCell ref="N11:O11"/>
    <mergeCell ref="P11:Q11"/>
    <mergeCell ref="R11:S11"/>
    <mergeCell ref="T11:U11"/>
    <mergeCell ref="V11:AG11"/>
    <mergeCell ref="AX1:AY1"/>
    <mergeCell ref="A2:AI3"/>
    <mergeCell ref="B5:E5"/>
    <mergeCell ref="F5:R5"/>
    <mergeCell ref="A7:G7"/>
    <mergeCell ref="H7:U7"/>
  </mergeCells>
  <phoneticPr fontId="1"/>
  <conditionalFormatting sqref="AC15:AI19">
    <cfRule type="expression" dxfId="4" priority="4">
      <formula>MONTH(AC15)&lt;&gt;$AF$13</formula>
    </cfRule>
    <cfRule type="expression" dxfId="3" priority="5">
      <formula>COUNTIF($AX$3:$AX$61,AC15)=1</formula>
    </cfRule>
  </conditionalFormatting>
  <conditionalFormatting sqref="R14:V17">
    <cfRule type="expression" dxfId="2" priority="3">
      <formula>$AK$11=""</formula>
    </cfRule>
  </conditionalFormatting>
  <conditionalFormatting sqref="AC20:AI20">
    <cfRule type="expression" dxfId="1" priority="1">
      <formula>MONTH(AC20)&lt;&gt;$AF$13</formula>
    </cfRule>
    <cfRule type="expression" dxfId="0" priority="2">
      <formula>COUNTIF($AX$3:$AX$61,AC20)=1</formula>
    </cfRule>
  </conditionalFormatting>
  <dataValidations count="5">
    <dataValidation type="list" allowBlank="1" showInputMessage="1" showErrorMessage="1" sqref="R11:S11">
      <formula1>"1,2,3,4,5,6,7,8,9,10,11,12,13,14,15,16,17,18,19,20,21,22,23,24,25,26,27,28,29,30,31"</formula1>
    </dataValidation>
    <dataValidation type="list" allowBlank="1" showInputMessage="1" showErrorMessage="1" sqref="N11:O11">
      <formula1>"1,2,3,4,5,6,7,8,9,10,11,12"</formula1>
    </dataValidation>
    <dataValidation type="list" allowBlank="1" showInputMessage="1" showErrorMessage="1" sqref="G11:K11">
      <formula1>"2021,2022"</formula1>
    </dataValidation>
    <dataValidation type="list" allowBlank="1" showInputMessage="1" showErrorMessage="1" sqref="C22:K22">
      <formula1>"満３歳児,３歳児,４歳児,５歳児"</formula1>
    </dataValidation>
    <dataValidation type="list" allowBlank="1" showInputMessage="1" showErrorMessage="1" sqref="J40:P41">
      <formula1>"入園,退園,休学,復学,転出(継続利用),転入(継続利用)"</formula1>
    </dataValidation>
  </dataValidations>
  <pageMargins left="0.7" right="0.7" top="0.75" bottom="0.75" header="0.3" footer="0.3"/>
  <pageSetup paperSize="9" scale="51" orientation="portrait" r:id="rId1"/>
  <rowBreaks count="1" manualBreakCount="1">
    <brk id="8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3" workbookViewId="0">
      <selection activeCell="A26" sqref="A26:AA27"/>
    </sheetView>
  </sheetViews>
  <sheetFormatPr defaultRowHeight="13.5" x14ac:dyDescent="0.15"/>
  <cols>
    <col min="1" max="1" width="19.25" style="12" customWidth="1"/>
    <col min="2" max="2" width="26.875" customWidth="1"/>
  </cols>
  <sheetData>
    <row r="1" spans="1:2" x14ac:dyDescent="0.15">
      <c r="A1" s="189" t="s">
        <v>25</v>
      </c>
      <c r="B1" s="190"/>
    </row>
    <row r="2" spans="1:2" x14ac:dyDescent="0.15">
      <c r="A2" s="11" t="s">
        <v>26</v>
      </c>
      <c r="B2" s="11" t="s">
        <v>27</v>
      </c>
    </row>
    <row r="3" spans="1:2" x14ac:dyDescent="0.15">
      <c r="A3" s="12">
        <v>43584</v>
      </c>
      <c r="B3" t="s">
        <v>28</v>
      </c>
    </row>
    <row r="4" spans="1:2" x14ac:dyDescent="0.15">
      <c r="A4" s="12">
        <v>43585</v>
      </c>
      <c r="B4" t="s">
        <v>29</v>
      </c>
    </row>
    <row r="5" spans="1:2" x14ac:dyDescent="0.15">
      <c r="A5" s="12">
        <v>43586</v>
      </c>
      <c r="B5" t="s">
        <v>30</v>
      </c>
    </row>
    <row r="6" spans="1:2" x14ac:dyDescent="0.15">
      <c r="A6" s="12">
        <v>43587</v>
      </c>
      <c r="B6" t="s">
        <v>29</v>
      </c>
    </row>
    <row r="7" spans="1:2" x14ac:dyDescent="0.15">
      <c r="A7" s="12">
        <v>43588</v>
      </c>
      <c r="B7" t="s">
        <v>31</v>
      </c>
    </row>
    <row r="8" spans="1:2" x14ac:dyDescent="0.15">
      <c r="A8" s="12">
        <v>43589</v>
      </c>
      <c r="B8" t="s">
        <v>32</v>
      </c>
    </row>
    <row r="9" spans="1:2" x14ac:dyDescent="0.15">
      <c r="A9" s="12">
        <v>43590</v>
      </c>
      <c r="B9" t="s">
        <v>33</v>
      </c>
    </row>
    <row r="10" spans="1:2" x14ac:dyDescent="0.15">
      <c r="A10" s="12">
        <v>43591</v>
      </c>
      <c r="B10" t="s">
        <v>29</v>
      </c>
    </row>
    <row r="11" spans="1:2" x14ac:dyDescent="0.15">
      <c r="A11" s="12">
        <v>43661</v>
      </c>
      <c r="B11" t="s">
        <v>34</v>
      </c>
    </row>
    <row r="12" spans="1:2" x14ac:dyDescent="0.15">
      <c r="A12" s="12">
        <v>43688</v>
      </c>
      <c r="B12" t="s">
        <v>35</v>
      </c>
    </row>
    <row r="13" spans="1:2" x14ac:dyDescent="0.15">
      <c r="A13" s="12">
        <v>43689</v>
      </c>
      <c r="B13" t="s">
        <v>29</v>
      </c>
    </row>
    <row r="14" spans="1:2" x14ac:dyDescent="0.15">
      <c r="A14" s="12">
        <v>43724</v>
      </c>
      <c r="B14" t="s">
        <v>36</v>
      </c>
    </row>
    <row r="15" spans="1:2" x14ac:dyDescent="0.15">
      <c r="A15" s="12">
        <v>43731</v>
      </c>
      <c r="B15" t="s">
        <v>37</v>
      </c>
    </row>
    <row r="16" spans="1:2" x14ac:dyDescent="0.15">
      <c r="A16" s="12">
        <v>43752</v>
      </c>
      <c r="B16" t="s">
        <v>38</v>
      </c>
    </row>
    <row r="17" spans="1:2" x14ac:dyDescent="0.15">
      <c r="A17" s="12">
        <v>43760</v>
      </c>
      <c r="B17" t="s">
        <v>39</v>
      </c>
    </row>
    <row r="18" spans="1:2" x14ac:dyDescent="0.15">
      <c r="A18" s="12">
        <v>43772</v>
      </c>
      <c r="B18" t="s">
        <v>40</v>
      </c>
    </row>
    <row r="19" spans="1:2" x14ac:dyDescent="0.15">
      <c r="A19" s="12">
        <v>43773</v>
      </c>
      <c r="B19" t="s">
        <v>29</v>
      </c>
    </row>
    <row r="20" spans="1:2" x14ac:dyDescent="0.15">
      <c r="A20" s="12">
        <v>43792</v>
      </c>
      <c r="B20" t="s">
        <v>41</v>
      </c>
    </row>
    <row r="21" spans="1:2" x14ac:dyDescent="0.15">
      <c r="A21" s="12">
        <v>43831</v>
      </c>
      <c r="B21" t="s">
        <v>42</v>
      </c>
    </row>
    <row r="22" spans="1:2" x14ac:dyDescent="0.15">
      <c r="A22" s="12">
        <v>43843</v>
      </c>
      <c r="B22" t="s">
        <v>43</v>
      </c>
    </row>
    <row r="23" spans="1:2" x14ac:dyDescent="0.15">
      <c r="A23" s="12">
        <v>43872</v>
      </c>
      <c r="B23" t="s">
        <v>44</v>
      </c>
    </row>
    <row r="24" spans="1:2" x14ac:dyDescent="0.15">
      <c r="A24" s="12">
        <v>43884</v>
      </c>
      <c r="B24" t="s">
        <v>45</v>
      </c>
    </row>
    <row r="25" spans="1:2" x14ac:dyDescent="0.15">
      <c r="A25" s="12">
        <v>43885</v>
      </c>
      <c r="B25" t="s">
        <v>29</v>
      </c>
    </row>
    <row r="26" spans="1:2" x14ac:dyDescent="0.15">
      <c r="A26" s="12">
        <v>43910</v>
      </c>
      <c r="B26" t="s">
        <v>46</v>
      </c>
    </row>
  </sheetData>
  <mergeCells count="1">
    <mergeCell ref="A1:B1"/>
  </mergeCells>
  <phoneticPr fontId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A26" sqref="A26:AA27"/>
    </sheetView>
  </sheetViews>
  <sheetFormatPr defaultRowHeight="13.5" x14ac:dyDescent="0.15"/>
  <cols>
    <col min="1" max="1" width="14.625" customWidth="1"/>
    <col min="2" max="2" width="27.125" customWidth="1"/>
  </cols>
  <sheetData>
    <row r="1" spans="1:2" x14ac:dyDescent="0.15">
      <c r="A1" s="191" t="s">
        <v>47</v>
      </c>
      <c r="B1" s="191"/>
    </row>
    <row r="2" spans="1:2" x14ac:dyDescent="0.15">
      <c r="A2" s="13" t="s">
        <v>26</v>
      </c>
      <c r="B2" s="14" t="s">
        <v>27</v>
      </c>
    </row>
    <row r="3" spans="1:2" x14ac:dyDescent="0.15">
      <c r="A3" s="12">
        <v>43950</v>
      </c>
      <c r="B3" t="s">
        <v>28</v>
      </c>
    </row>
    <row r="4" spans="1:2" x14ac:dyDescent="0.15">
      <c r="A4" s="12">
        <v>43954</v>
      </c>
      <c r="B4" t="s">
        <v>31</v>
      </c>
    </row>
    <row r="5" spans="1:2" x14ac:dyDescent="0.15">
      <c r="A5" s="12">
        <v>43955</v>
      </c>
      <c r="B5" t="s">
        <v>32</v>
      </c>
    </row>
    <row r="6" spans="1:2" x14ac:dyDescent="0.15">
      <c r="A6" s="12">
        <v>43956</v>
      </c>
      <c r="B6" t="s">
        <v>33</v>
      </c>
    </row>
    <row r="7" spans="1:2" x14ac:dyDescent="0.15">
      <c r="A7" s="12">
        <v>43957</v>
      </c>
      <c r="B7" t="s">
        <v>29</v>
      </c>
    </row>
    <row r="8" spans="1:2" x14ac:dyDescent="0.15">
      <c r="A8" s="12">
        <v>44035</v>
      </c>
      <c r="B8" t="s">
        <v>34</v>
      </c>
    </row>
    <row r="9" spans="1:2" x14ac:dyDescent="0.15">
      <c r="A9" s="12">
        <v>44036</v>
      </c>
      <c r="B9" t="s">
        <v>82</v>
      </c>
    </row>
    <row r="10" spans="1:2" x14ac:dyDescent="0.15">
      <c r="A10" s="12">
        <v>44053</v>
      </c>
      <c r="B10" t="s">
        <v>83</v>
      </c>
    </row>
    <row r="11" spans="1:2" x14ac:dyDescent="0.15">
      <c r="A11" s="12">
        <v>44095</v>
      </c>
      <c r="B11" t="s">
        <v>36</v>
      </c>
    </row>
    <row r="12" spans="1:2" x14ac:dyDescent="0.15">
      <c r="A12" s="12">
        <v>44096</v>
      </c>
      <c r="B12" t="s">
        <v>37</v>
      </c>
    </row>
    <row r="13" spans="1:2" x14ac:dyDescent="0.15">
      <c r="A13" s="12">
        <v>44138</v>
      </c>
      <c r="B13" t="s">
        <v>40</v>
      </c>
    </row>
    <row r="14" spans="1:2" x14ac:dyDescent="0.15">
      <c r="A14" s="12">
        <v>44158</v>
      </c>
      <c r="B14" t="s">
        <v>41</v>
      </c>
    </row>
    <row r="15" spans="1:2" x14ac:dyDescent="0.15">
      <c r="A15" s="12">
        <v>44197</v>
      </c>
      <c r="B15" t="s">
        <v>42</v>
      </c>
    </row>
    <row r="16" spans="1:2" x14ac:dyDescent="0.15">
      <c r="A16" s="12">
        <v>44207</v>
      </c>
      <c r="B16" t="s">
        <v>43</v>
      </c>
    </row>
    <row r="17" spans="1:2" x14ac:dyDescent="0.15">
      <c r="A17" s="12">
        <v>44238</v>
      </c>
      <c r="B17" t="s">
        <v>44</v>
      </c>
    </row>
    <row r="18" spans="1:2" x14ac:dyDescent="0.15">
      <c r="A18" s="12">
        <v>44250</v>
      </c>
      <c r="B18" t="s">
        <v>84</v>
      </c>
    </row>
    <row r="19" spans="1:2" x14ac:dyDescent="0.15">
      <c r="A19" s="12">
        <v>44275</v>
      </c>
      <c r="B19" t="s">
        <v>46</v>
      </c>
    </row>
  </sheetData>
  <mergeCells count="1">
    <mergeCell ref="A1:B1"/>
  </mergeCells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入力用</vt:lpstr>
      <vt:lpstr>記入例</vt:lpstr>
      <vt:lpstr>2019祝日一覧</vt:lpstr>
      <vt:lpstr>2020祝日一覧</vt:lpstr>
      <vt:lpstr>記入例!Print_Area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kwg</dc:creator>
  <cp:lastModifiedBy>UserNmae2</cp:lastModifiedBy>
  <cp:lastPrinted>2020-03-11T05:59:03Z</cp:lastPrinted>
  <dcterms:created xsi:type="dcterms:W3CDTF">2020-03-03T06:22:30Z</dcterms:created>
  <dcterms:modified xsi:type="dcterms:W3CDTF">2021-03-26T01:32:28Z</dcterms:modified>
</cp:coreProperties>
</file>