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lg-fs01\50_000_000_140\★電力地産地消\託送電力事業\04：契約関係\★プロポーザル関係書類（自己託送事業用）\"/>
    </mc:Choice>
  </mc:AlternateContent>
  <xr:revisionPtr revIDLastSave="0" documentId="13_ncr:1_{D7392A4F-62A5-4B79-8ACB-AA68911C0681}" xr6:coauthVersionLast="47" xr6:coauthVersionMax="47" xr10:uidLastSave="{00000000-0000-0000-0000-000000000000}"/>
  <bookViews>
    <workbookView xWindow="1770" yWindow="885" windowWidth="13635" windowHeight="14715" xr2:uid="{00000000-000D-0000-FFFF-FFFF00000000}"/>
  </bookViews>
  <sheets>
    <sheet name="提案見積書（合計）" sheetId="2" r:id="rId1"/>
    <sheet name="戸塚環境センター（様式7-2）" sheetId="3" r:id="rId2"/>
    <sheet name="朝日環境センター（様式7-3）" sheetId="5" r:id="rId3"/>
    <sheet name="鳩ヶ谷衛生センター（様式7-4）" sheetId="4" r:id="rId4"/>
  </sheets>
  <definedNames>
    <definedName name="_xlnm.Print_Area" localSheetId="1">'戸塚環境センター（様式7-2）'!$A$1:$H$42</definedName>
    <definedName name="_xlnm.Print_Area" localSheetId="2">'朝日環境センター（様式7-3）'!$A$1:$H$39</definedName>
    <definedName name="_xlnm.Print_Area" localSheetId="0">'提案見積書（合計）'!$A$1:$G$37</definedName>
    <definedName name="_xlnm.Print_Area" localSheetId="3">'鳩ヶ谷衛生センター（様式7-4）'!$A$1:$H$33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4" l="1"/>
  <c r="G22" i="4"/>
  <c r="C22" i="4"/>
  <c r="G21" i="4"/>
  <c r="C21" i="4"/>
  <c r="G20" i="4"/>
  <c r="C20" i="4"/>
  <c r="G19" i="4"/>
  <c r="G15" i="4"/>
  <c r="C15" i="4"/>
  <c r="G14" i="4"/>
  <c r="G13" i="4"/>
  <c r="C9" i="4"/>
  <c r="G30" i="5"/>
  <c r="G29" i="5"/>
  <c r="C29" i="5"/>
  <c r="G28" i="5"/>
  <c r="G27" i="5"/>
  <c r="G26" i="5"/>
  <c r="G25" i="5"/>
  <c r="G24" i="5"/>
  <c r="C24" i="5"/>
  <c r="G23" i="5"/>
  <c r="C23" i="5"/>
  <c r="G22" i="5"/>
  <c r="G21" i="5"/>
  <c r="G20" i="5"/>
  <c r="G19" i="5"/>
  <c r="G15" i="5"/>
  <c r="C15" i="5"/>
  <c r="G14" i="5"/>
  <c r="G13" i="5"/>
  <c r="C9" i="5"/>
  <c r="G31" i="3"/>
  <c r="G30" i="3"/>
  <c r="C30" i="3"/>
  <c r="G25" i="3"/>
  <c r="C25" i="3"/>
  <c r="G24" i="3"/>
  <c r="C24" i="3"/>
  <c r="G21" i="3"/>
  <c r="G20" i="3"/>
  <c r="E20" i="3"/>
  <c r="G19" i="3"/>
  <c r="G15" i="3"/>
  <c r="C15" i="3"/>
  <c r="G14" i="3"/>
  <c r="G13" i="3"/>
  <c r="C9" i="3"/>
  <c r="C13" i="2"/>
</calcChain>
</file>

<file path=xl/sharedStrings.xml><?xml version="1.0" encoding="utf-8"?>
<sst xmlns="http://schemas.openxmlformats.org/spreadsheetml/2006/main" count="171" uniqueCount="64">
  <si>
    <t>（様式7-1）</t>
    <phoneticPr fontId="5"/>
  </si>
  <si>
    <t>１　件名</t>
    <rPh sb="2" eb="4">
      <t>ケンメイ</t>
    </rPh>
    <phoneticPr fontId="4"/>
  </si>
  <si>
    <t>２　対象施設</t>
    <rPh sb="2" eb="4">
      <t>タイショウ</t>
    </rPh>
    <rPh sb="4" eb="6">
      <t>シセツ</t>
    </rPh>
    <phoneticPr fontId="4"/>
  </si>
  <si>
    <t>３　提案金額　合計</t>
    <rPh sb="2" eb="4">
      <t>テイアン</t>
    </rPh>
    <rPh sb="4" eb="6">
      <t>キンガク</t>
    </rPh>
    <rPh sb="7" eb="9">
      <t>ゴウケイ</t>
    </rPh>
    <phoneticPr fontId="4"/>
  </si>
  <si>
    <t>朝日環境センター</t>
    <rPh sb="0" eb="2">
      <t>アサヒ</t>
    </rPh>
    <rPh sb="2" eb="4">
      <t>カンキョウ</t>
    </rPh>
    <phoneticPr fontId="4"/>
  </si>
  <si>
    <t>鳩ヶ谷衛生センター</t>
    <rPh sb="0" eb="3">
      <t>ハトガヤ</t>
    </rPh>
    <rPh sb="3" eb="5">
      <t>エイセイ</t>
    </rPh>
    <phoneticPr fontId="4"/>
  </si>
  <si>
    <t>※詳細の内訳は各シートに入力してください</t>
    <rPh sb="1" eb="3">
      <t>ショウサイ</t>
    </rPh>
    <rPh sb="4" eb="6">
      <t>ウチワケ</t>
    </rPh>
    <rPh sb="7" eb="8">
      <t>カク</t>
    </rPh>
    <rPh sb="12" eb="14">
      <t>ニュウリョク</t>
    </rPh>
    <phoneticPr fontId="5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</si>
  <si>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</si>
  <si>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所　在　地</t>
    <rPh sb="0" eb="1">
      <t>ショ</t>
    </rPh>
    <rPh sb="2" eb="3">
      <t>ザイ</t>
    </rPh>
    <rPh sb="4" eb="5">
      <t>チ</t>
    </rPh>
    <phoneticPr fontId="4"/>
  </si>
  <si>
    <t>商 号 又 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4"/>
  </si>
  <si>
    <t>代表者職指名</t>
    <rPh sb="0" eb="3">
      <t>ダイヒョウシャ</t>
    </rPh>
    <rPh sb="3" eb="4">
      <t>ショク</t>
    </rPh>
    <rPh sb="4" eb="6">
      <t>シメイ</t>
    </rPh>
    <phoneticPr fontId="4"/>
  </si>
  <si>
    <t>㊞</t>
    <phoneticPr fontId="4"/>
  </si>
  <si>
    <t>　　（あて先）川口市長</t>
    <rPh sb="5" eb="6">
      <t>サキ</t>
    </rPh>
    <rPh sb="7" eb="9">
      <t>カワグチ</t>
    </rPh>
    <rPh sb="9" eb="11">
      <t>シチョウ</t>
    </rPh>
    <phoneticPr fontId="4"/>
  </si>
  <si>
    <t>提　案　見　積　書</t>
    <rPh sb="0" eb="1">
      <t>テイ</t>
    </rPh>
    <rPh sb="2" eb="3">
      <t>アン</t>
    </rPh>
    <rPh sb="4" eb="5">
      <t>ミ</t>
    </rPh>
    <rPh sb="5" eb="6">
      <t>ミ</t>
    </rPh>
    <rPh sb="7" eb="8">
      <t>セキショ</t>
    </rPh>
    <phoneticPr fontId="5"/>
  </si>
  <si>
    <t>提　案　見　積　書　（詳細）</t>
    <rPh sb="0" eb="1">
      <t>テイ</t>
    </rPh>
    <rPh sb="2" eb="3">
      <t>アン</t>
    </rPh>
    <rPh sb="4" eb="5">
      <t>ミ</t>
    </rPh>
    <rPh sb="6" eb="7">
      <t>セキ</t>
    </rPh>
    <rPh sb="8" eb="9">
      <t>ショ</t>
    </rPh>
    <rPh sb="11" eb="13">
      <t>ショウサイ</t>
    </rPh>
    <phoneticPr fontId="5"/>
  </si>
  <si>
    <t>施設　合計　</t>
    <rPh sb="0" eb="2">
      <t>シセツ</t>
    </rPh>
    <rPh sb="3" eb="5">
      <t>ゴウケイ</t>
    </rPh>
    <phoneticPr fontId="5"/>
  </si>
  <si>
    <t>項　　　　　　　目</t>
    <rPh sb="0" eb="9">
      <t>コウモク</t>
    </rPh>
    <phoneticPr fontId="1"/>
  </si>
  <si>
    <t>数量</t>
    <rPh sb="0" eb="2">
      <t>スウリョウ</t>
    </rPh>
    <phoneticPr fontId="5"/>
  </si>
  <si>
    <t>単位</t>
    <rPh sb="0" eb="2">
      <t>タンイ</t>
    </rPh>
    <phoneticPr fontId="10"/>
  </si>
  <si>
    <t>単価（税込）</t>
    <rPh sb="0" eb="2">
      <t>タンカ</t>
    </rPh>
    <rPh sb="3" eb="5">
      <t>ゼイコ</t>
    </rPh>
    <phoneticPr fontId="1"/>
  </si>
  <si>
    <t>乗数</t>
    <rPh sb="0" eb="2">
      <t>ジョウスウ</t>
    </rPh>
    <phoneticPr fontId="5"/>
  </si>
  <si>
    <t>金額（円）</t>
    <rPh sb="0" eb="2">
      <t>キンガク</t>
    </rPh>
    <rPh sb="3" eb="4">
      <t>エン</t>
    </rPh>
    <phoneticPr fontId="1"/>
  </si>
  <si>
    <t>基本料金</t>
    <rPh sb="0" eb="4">
      <t>キホンリョウキン</t>
    </rPh>
    <phoneticPr fontId="10"/>
  </si>
  <si>
    <t>kW/月</t>
    <rPh sb="3" eb="4">
      <t>ツキ</t>
    </rPh>
    <phoneticPr fontId="5"/>
  </si>
  <si>
    <t>kWh/年</t>
    <rPh sb="4" eb="5">
      <t>ネン</t>
    </rPh>
    <phoneticPr fontId="5"/>
  </si>
  <si>
    <t>再生可能エネルギー発電促進賦課金</t>
    <rPh sb="0" eb="2">
      <t>サイセイ</t>
    </rPh>
    <rPh sb="2" eb="4">
      <t>カノウ</t>
    </rPh>
    <rPh sb="9" eb="11">
      <t>ハツデン</t>
    </rPh>
    <rPh sb="11" eb="13">
      <t>ソクシン</t>
    </rPh>
    <rPh sb="13" eb="15">
      <t>フカ</t>
    </rPh>
    <rPh sb="15" eb="16">
      <t>キン</t>
    </rPh>
    <phoneticPr fontId="10"/>
  </si>
  <si>
    <t>小計（税込）</t>
    <rPh sb="0" eb="2">
      <t>ショウケイ</t>
    </rPh>
    <rPh sb="3" eb="5">
      <t>ゼイコ</t>
    </rPh>
    <phoneticPr fontId="5"/>
  </si>
  <si>
    <t>【注意事項】</t>
    <rPh sb="1" eb="3">
      <t>チュウイ</t>
    </rPh>
    <rPh sb="3" eb="5">
      <t>ジコウ</t>
    </rPh>
    <phoneticPr fontId="5"/>
  </si>
  <si>
    <t>・黄色のセルに数量及び単価金額（税込）を記載すること。</t>
    <rPh sb="1" eb="3">
      <t>キイロ</t>
    </rPh>
    <rPh sb="7" eb="9">
      <t>スウリョウ</t>
    </rPh>
    <rPh sb="9" eb="10">
      <t>オヨ</t>
    </rPh>
    <rPh sb="11" eb="13">
      <t>タンカ</t>
    </rPh>
    <rPh sb="13" eb="15">
      <t>キンガク</t>
    </rPh>
    <rPh sb="16" eb="18">
      <t>ゼイコ</t>
    </rPh>
    <rPh sb="20" eb="22">
      <t>キサイ</t>
    </rPh>
    <phoneticPr fontId="5"/>
  </si>
  <si>
    <t>　※単価は小数点第2位までとします。</t>
    <rPh sb="2" eb="4">
      <t>タンカ</t>
    </rPh>
    <rPh sb="5" eb="8">
      <t>ショウスウテン</t>
    </rPh>
    <rPh sb="8" eb="9">
      <t>ダイ</t>
    </rPh>
    <rPh sb="10" eb="11">
      <t>イ</t>
    </rPh>
    <phoneticPr fontId="5"/>
  </si>
  <si>
    <t>・各項目の金額欄に小数点以下が生じた場合は、小数点以下を切捨てとします（自動計算）。</t>
    <rPh sb="1" eb="4">
      <t>カクコウモク</t>
    </rPh>
    <rPh sb="5" eb="7">
      <t>キンガク</t>
    </rPh>
    <rPh sb="7" eb="8">
      <t>ラン</t>
    </rPh>
    <rPh sb="9" eb="12">
      <t>ショウスウテン</t>
    </rPh>
    <rPh sb="12" eb="14">
      <t>イカ</t>
    </rPh>
    <rPh sb="15" eb="16">
      <t>ショウ</t>
    </rPh>
    <rPh sb="18" eb="20">
      <t>バアイ</t>
    </rPh>
    <rPh sb="22" eb="25">
      <t>ショウスウテン</t>
    </rPh>
    <rPh sb="25" eb="27">
      <t>イカ</t>
    </rPh>
    <rPh sb="28" eb="30">
      <t>キリス</t>
    </rPh>
    <rPh sb="36" eb="38">
      <t>ジドウ</t>
    </rPh>
    <rPh sb="38" eb="40">
      <t>ケイサン</t>
    </rPh>
    <phoneticPr fontId="5"/>
  </si>
  <si>
    <t>kWh/年</t>
    <phoneticPr fontId="5"/>
  </si>
  <si>
    <t>　施設名：朝日環境センター</t>
    <rPh sb="1" eb="4">
      <t>シセツメイ</t>
    </rPh>
    <rPh sb="5" eb="7">
      <t>アサヒ</t>
    </rPh>
    <rPh sb="7" eb="9">
      <t>カンキョウ</t>
    </rPh>
    <phoneticPr fontId="5"/>
  </si>
  <si>
    <t>（様式7-2）</t>
    <phoneticPr fontId="5"/>
  </si>
  <si>
    <t>（様式7-3）</t>
    <phoneticPr fontId="5"/>
  </si>
  <si>
    <t>川口市契約に関する規則に従い、実施要領、仕様書、履行場所等を熟知のうえ、見積もり</t>
    <rPh sb="0" eb="3">
      <t>カワグチシ</t>
    </rPh>
    <rPh sb="3" eb="5">
      <t>ケイヤク</t>
    </rPh>
    <rPh sb="6" eb="7">
      <t>カン</t>
    </rPh>
    <rPh sb="9" eb="11">
      <t>キソク</t>
    </rPh>
    <rPh sb="12" eb="13">
      <t>シタガ</t>
    </rPh>
    <rPh sb="15" eb="17">
      <t>ジッシ</t>
    </rPh>
    <rPh sb="17" eb="19">
      <t>ヨウリョウ</t>
    </rPh>
    <rPh sb="20" eb="23">
      <t>シヨウショ</t>
    </rPh>
    <rPh sb="24" eb="26">
      <t>リコウ</t>
    </rPh>
    <rPh sb="26" eb="28">
      <t>バショ</t>
    </rPh>
    <rPh sb="28" eb="29">
      <t>ナド</t>
    </rPh>
    <rPh sb="30" eb="32">
      <t>ジュクチ</t>
    </rPh>
    <rPh sb="36" eb="38">
      <t>ミツ</t>
    </rPh>
    <phoneticPr fontId="4"/>
  </si>
  <si>
    <t>します。</t>
    <phoneticPr fontId="4"/>
  </si>
  <si>
    <t>１　自己託送電力料金</t>
    <rPh sb="2" eb="4">
      <t>ジコ</t>
    </rPh>
    <rPh sb="4" eb="6">
      <t>タクソウ</t>
    </rPh>
    <rPh sb="6" eb="8">
      <t>デンリョク</t>
    </rPh>
    <rPh sb="8" eb="10">
      <t>リョウキン</t>
    </rPh>
    <phoneticPr fontId="5"/>
  </si>
  <si>
    <t>２　負荷追従電力料金</t>
    <rPh sb="2" eb="4">
      <t>フカ</t>
    </rPh>
    <rPh sb="4" eb="6">
      <t>ツイジュウ</t>
    </rPh>
    <rPh sb="6" eb="8">
      <t>デンリョク</t>
    </rPh>
    <rPh sb="8" eb="10">
      <t>リョウキン</t>
    </rPh>
    <phoneticPr fontId="5"/>
  </si>
  <si>
    <t>基本料金（常時）</t>
    <rPh sb="0" eb="4">
      <t>キホンリョウキン</t>
    </rPh>
    <rPh sb="5" eb="7">
      <t>ジョウジ</t>
    </rPh>
    <phoneticPr fontId="10"/>
  </si>
  <si>
    <t>基本料金（予備）</t>
    <rPh sb="0" eb="4">
      <t>キホンリョウキン</t>
    </rPh>
    <rPh sb="5" eb="7">
      <t>ヨビ</t>
    </rPh>
    <phoneticPr fontId="10"/>
  </si>
  <si>
    <t>基本料金（自家発補給：使用月）</t>
    <rPh sb="0" eb="4">
      <t>キホンリョウキン</t>
    </rPh>
    <rPh sb="5" eb="8">
      <t>ジカハツ</t>
    </rPh>
    <rPh sb="8" eb="10">
      <t>ホキュウ</t>
    </rPh>
    <rPh sb="11" eb="14">
      <t>シヨウツキ</t>
    </rPh>
    <phoneticPr fontId="10"/>
  </si>
  <si>
    <t>基本料金（自家発補給：不使用月）</t>
    <rPh sb="0" eb="4">
      <t>キホンリョウキン</t>
    </rPh>
    <rPh sb="5" eb="8">
      <t>ジカハツ</t>
    </rPh>
    <rPh sb="8" eb="10">
      <t>ホキュウ</t>
    </rPh>
    <rPh sb="11" eb="12">
      <t>フ</t>
    </rPh>
    <rPh sb="12" eb="15">
      <t>シヨウツキ</t>
    </rPh>
    <phoneticPr fontId="10"/>
  </si>
  <si>
    <t>電力量料金（夏季）</t>
    <rPh sb="0" eb="3">
      <t>デンリョクリョウ</t>
    </rPh>
    <rPh sb="3" eb="5">
      <t>リョウキン</t>
    </rPh>
    <rPh sb="6" eb="8">
      <t>カキ</t>
    </rPh>
    <phoneticPr fontId="10"/>
  </si>
  <si>
    <t>電力量料金（その他季）</t>
    <rPh sb="0" eb="3">
      <t>デンリョクリョウ</t>
    </rPh>
    <rPh sb="3" eb="5">
      <t>リョウキン</t>
    </rPh>
    <rPh sb="8" eb="9">
      <t>タ</t>
    </rPh>
    <rPh sb="9" eb="10">
      <t>キ</t>
    </rPh>
    <phoneticPr fontId="10"/>
  </si>
  <si>
    <t>電力量料金（自家発補給、夏季定期）</t>
    <rPh sb="0" eb="3">
      <t>デンリョクリョウ</t>
    </rPh>
    <rPh sb="3" eb="5">
      <t>リョウキン</t>
    </rPh>
    <rPh sb="6" eb="11">
      <t>ジカハツホキュウ</t>
    </rPh>
    <rPh sb="12" eb="14">
      <t>カキ</t>
    </rPh>
    <rPh sb="14" eb="16">
      <t>テイキ</t>
    </rPh>
    <phoneticPr fontId="10"/>
  </si>
  <si>
    <t>電力量料金（自家発補給、その他季定期）</t>
    <rPh sb="0" eb="3">
      <t>デンリョクリョウ</t>
    </rPh>
    <rPh sb="3" eb="5">
      <t>リョウキン</t>
    </rPh>
    <rPh sb="14" eb="15">
      <t>タ</t>
    </rPh>
    <phoneticPr fontId="10"/>
  </si>
  <si>
    <t>電力量料金（自家発補給、その他季不定期）</t>
    <rPh sb="0" eb="3">
      <t>デンリョクリョウ</t>
    </rPh>
    <rPh sb="3" eb="5">
      <t>リョウキン</t>
    </rPh>
    <rPh sb="6" eb="9">
      <t>ジカハツ</t>
    </rPh>
    <rPh sb="9" eb="11">
      <t>ホキュウ</t>
    </rPh>
    <rPh sb="14" eb="15">
      <t>タ</t>
    </rPh>
    <rPh sb="15" eb="16">
      <t>キ</t>
    </rPh>
    <rPh sb="16" eb="17">
      <t>フ</t>
    </rPh>
    <rPh sb="17" eb="19">
      <t>テイキ</t>
    </rPh>
    <phoneticPr fontId="10"/>
  </si>
  <si>
    <t>電力量料金（自家発補給、夏季不定期）</t>
    <rPh sb="0" eb="3">
      <t>デンリョクリョウ</t>
    </rPh>
    <rPh sb="3" eb="5">
      <t>リョウキン</t>
    </rPh>
    <rPh sb="6" eb="9">
      <t>ジカハツ</t>
    </rPh>
    <rPh sb="9" eb="11">
      <t>ホキュウ</t>
    </rPh>
    <rPh sb="12" eb="14">
      <t>カキ</t>
    </rPh>
    <rPh sb="14" eb="15">
      <t>フ</t>
    </rPh>
    <rPh sb="15" eb="17">
      <t>テイキ</t>
    </rPh>
    <phoneticPr fontId="10"/>
  </si>
  <si>
    <t>基本料金（常時：使用月）</t>
    <rPh sb="0" eb="4">
      <t>キホンリョウキン</t>
    </rPh>
    <rPh sb="5" eb="7">
      <t>ジョウジ</t>
    </rPh>
    <rPh sb="8" eb="10">
      <t>シヨウ</t>
    </rPh>
    <rPh sb="10" eb="11">
      <t>ツキ</t>
    </rPh>
    <phoneticPr fontId="10"/>
  </si>
  <si>
    <t>基本料金（常時：不使用月）</t>
    <rPh sb="0" eb="4">
      <t>キホンリョウキン</t>
    </rPh>
    <rPh sb="5" eb="7">
      <t>ジョウジ</t>
    </rPh>
    <rPh sb="8" eb="9">
      <t>フ</t>
    </rPh>
    <rPh sb="9" eb="11">
      <t>シヨウ</t>
    </rPh>
    <rPh sb="11" eb="12">
      <t>ツキ</t>
    </rPh>
    <phoneticPr fontId="10"/>
  </si>
  <si>
    <t>・2の負荷追従電力は再生可能エネルギー電気とし、単価を提案すること。</t>
    <rPh sb="3" eb="5">
      <t>フカ</t>
    </rPh>
    <rPh sb="5" eb="7">
      <t>ツイジュウ</t>
    </rPh>
    <rPh sb="7" eb="9">
      <t>デンリョク</t>
    </rPh>
    <rPh sb="10" eb="12">
      <t>サイセイ</t>
    </rPh>
    <rPh sb="12" eb="14">
      <t>カノウ</t>
    </rPh>
    <rPh sb="19" eb="21">
      <t>デンキ</t>
    </rPh>
    <rPh sb="24" eb="26">
      <t>タンカ</t>
    </rPh>
    <rPh sb="27" eb="29">
      <t>テイアン</t>
    </rPh>
    <phoneticPr fontId="5"/>
  </si>
  <si>
    <t>戸塚環境センター</t>
    <rPh sb="0" eb="2">
      <t>トヅカ</t>
    </rPh>
    <rPh sb="2" eb="4">
      <t>カンキョウ</t>
    </rPh>
    <phoneticPr fontId="4"/>
  </si>
  <si>
    <t>　施設名：戸塚環境センター</t>
    <rPh sb="1" eb="4">
      <t>シセツメイ</t>
    </rPh>
    <rPh sb="5" eb="7">
      <t>トヅカ</t>
    </rPh>
    <rPh sb="7" eb="9">
      <t>カンキョウ</t>
    </rPh>
    <phoneticPr fontId="5"/>
  </si>
  <si>
    <t>・1と2の各使用電力量は、令和4年4月1日から令和5年3月31日の施設の使用電力量実績値（別紙３-１）で提案すること。</t>
    <rPh sb="5" eb="6">
      <t>カク</t>
    </rPh>
    <rPh sb="6" eb="8">
      <t>シヨウ</t>
    </rPh>
    <rPh sb="8" eb="10">
      <t>デンリョク</t>
    </rPh>
    <rPh sb="10" eb="11">
      <t>リョウ</t>
    </rPh>
    <rPh sb="13" eb="15">
      <t>レイワ</t>
    </rPh>
    <rPh sb="16" eb="17">
      <t>ネン</t>
    </rPh>
    <rPh sb="18" eb="19">
      <t>ガツ</t>
    </rPh>
    <rPh sb="20" eb="21">
      <t>ニチ</t>
    </rPh>
    <rPh sb="23" eb="25">
      <t>レイワ</t>
    </rPh>
    <rPh sb="26" eb="27">
      <t>ネン</t>
    </rPh>
    <rPh sb="28" eb="29">
      <t>ガツ</t>
    </rPh>
    <rPh sb="31" eb="32">
      <t>ニチ</t>
    </rPh>
    <rPh sb="33" eb="35">
      <t>シセツ</t>
    </rPh>
    <rPh sb="36" eb="38">
      <t>シヨウ</t>
    </rPh>
    <rPh sb="38" eb="40">
      <t>デンリョク</t>
    </rPh>
    <rPh sb="40" eb="41">
      <t>リョウ</t>
    </rPh>
    <rPh sb="41" eb="44">
      <t>ジッセキチ</t>
    </rPh>
    <rPh sb="45" eb="47">
      <t>ベッシ</t>
    </rPh>
    <rPh sb="52" eb="54">
      <t>テイアン</t>
    </rPh>
    <phoneticPr fontId="5"/>
  </si>
  <si>
    <t>・1と2の各使用電力量は、令和4年4月1日から令和5年3月31日の施設の使用電力量実績値（別紙３-２）で提案すること。</t>
    <rPh sb="5" eb="6">
      <t>カク</t>
    </rPh>
    <rPh sb="6" eb="8">
      <t>シヨウ</t>
    </rPh>
    <rPh sb="8" eb="10">
      <t>デンリョク</t>
    </rPh>
    <rPh sb="10" eb="11">
      <t>リョウ</t>
    </rPh>
    <rPh sb="13" eb="15">
      <t>レイワ</t>
    </rPh>
    <rPh sb="16" eb="17">
      <t>ネン</t>
    </rPh>
    <rPh sb="18" eb="19">
      <t>ガツ</t>
    </rPh>
    <rPh sb="20" eb="21">
      <t>ニチ</t>
    </rPh>
    <rPh sb="23" eb="25">
      <t>レイワ</t>
    </rPh>
    <rPh sb="26" eb="27">
      <t>ネン</t>
    </rPh>
    <rPh sb="28" eb="29">
      <t>ガツ</t>
    </rPh>
    <rPh sb="31" eb="32">
      <t>ニチ</t>
    </rPh>
    <rPh sb="33" eb="35">
      <t>シセツ</t>
    </rPh>
    <rPh sb="36" eb="38">
      <t>シヨウ</t>
    </rPh>
    <rPh sb="38" eb="40">
      <t>デンリョク</t>
    </rPh>
    <rPh sb="40" eb="41">
      <t>リョウ</t>
    </rPh>
    <rPh sb="41" eb="44">
      <t>ジッセキチ</t>
    </rPh>
    <rPh sb="45" eb="47">
      <t>ベッシ</t>
    </rPh>
    <rPh sb="52" eb="54">
      <t>テイアン</t>
    </rPh>
    <phoneticPr fontId="5"/>
  </si>
  <si>
    <t>・1と2の各使用電力量は、令和4年4月1日から令和5年3月31日の施設の使用電力量実績値（別紙３-３）で提案すること。</t>
    <rPh sb="5" eb="6">
      <t>カク</t>
    </rPh>
    <rPh sb="6" eb="8">
      <t>シヨウ</t>
    </rPh>
    <rPh sb="8" eb="10">
      <t>デンリョク</t>
    </rPh>
    <rPh sb="10" eb="11">
      <t>リョウ</t>
    </rPh>
    <rPh sb="13" eb="15">
      <t>レイワ</t>
    </rPh>
    <rPh sb="16" eb="17">
      <t>ネン</t>
    </rPh>
    <rPh sb="18" eb="19">
      <t>ガツ</t>
    </rPh>
    <rPh sb="20" eb="21">
      <t>ニチ</t>
    </rPh>
    <rPh sb="23" eb="25">
      <t>レイワ</t>
    </rPh>
    <rPh sb="26" eb="27">
      <t>ネン</t>
    </rPh>
    <rPh sb="28" eb="29">
      <t>ガツ</t>
    </rPh>
    <rPh sb="31" eb="32">
      <t>ニチ</t>
    </rPh>
    <rPh sb="33" eb="35">
      <t>シセツ</t>
    </rPh>
    <rPh sb="36" eb="38">
      <t>シヨウ</t>
    </rPh>
    <rPh sb="38" eb="40">
      <t>デンリョク</t>
    </rPh>
    <rPh sb="40" eb="41">
      <t>リョウ</t>
    </rPh>
    <rPh sb="41" eb="44">
      <t>ジッセキチ</t>
    </rPh>
    <rPh sb="45" eb="47">
      <t>ベッシ</t>
    </rPh>
    <rPh sb="52" eb="54">
      <t>テイアン</t>
    </rPh>
    <phoneticPr fontId="5"/>
  </si>
  <si>
    <t>　施設名：鳩ヶ谷衛生センター</t>
    <rPh sb="1" eb="4">
      <t>シセツメイ</t>
    </rPh>
    <rPh sb="5" eb="8">
      <t>ハトガヤ</t>
    </rPh>
    <rPh sb="8" eb="10">
      <t>エイセイ</t>
    </rPh>
    <phoneticPr fontId="5"/>
  </si>
  <si>
    <t>-</t>
    <phoneticPr fontId="4"/>
  </si>
  <si>
    <t>・ - 表記について、令和8年度の自家発補給電力は考慮しないものとし、基本料金（使用月・不使用月）及び電力量料金単価を設定すること。（令和9年度以降は、自家発補給電力を設定する可能性がある。）</t>
    <rPh sb="4" eb="6">
      <t>ヒョウキ</t>
    </rPh>
    <rPh sb="11" eb="13">
      <t>レイワ</t>
    </rPh>
    <rPh sb="14" eb="16">
      <t>ネンド</t>
    </rPh>
    <rPh sb="17" eb="20">
      <t>ジカハツ</t>
    </rPh>
    <rPh sb="20" eb="22">
      <t>ホキュウ</t>
    </rPh>
    <rPh sb="22" eb="24">
      <t>デンリョク</t>
    </rPh>
    <rPh sb="25" eb="27">
      <t>コウリョ</t>
    </rPh>
    <rPh sb="35" eb="37">
      <t>キホン</t>
    </rPh>
    <rPh sb="37" eb="39">
      <t>リョウキン</t>
    </rPh>
    <rPh sb="40" eb="42">
      <t>シヨウ</t>
    </rPh>
    <rPh sb="42" eb="43">
      <t>ツキ</t>
    </rPh>
    <rPh sb="44" eb="47">
      <t>フシヨウ</t>
    </rPh>
    <rPh sb="47" eb="48">
      <t>ツキ</t>
    </rPh>
    <rPh sb="49" eb="50">
      <t>オヨ</t>
    </rPh>
    <rPh sb="51" eb="53">
      <t>デンリョク</t>
    </rPh>
    <rPh sb="53" eb="54">
      <t>リョウ</t>
    </rPh>
    <rPh sb="54" eb="56">
      <t>リョウキン</t>
    </rPh>
    <rPh sb="56" eb="58">
      <t>タンカ</t>
    </rPh>
    <rPh sb="59" eb="61">
      <t>セッテイ</t>
    </rPh>
    <rPh sb="67" eb="69">
      <t>レイワ</t>
    </rPh>
    <rPh sb="70" eb="72">
      <t>ネンド</t>
    </rPh>
    <rPh sb="72" eb="74">
      <t>イコウ</t>
    </rPh>
    <rPh sb="76" eb="79">
      <t>ジカハツ</t>
    </rPh>
    <rPh sb="79" eb="81">
      <t>ホキュウ</t>
    </rPh>
    <rPh sb="81" eb="83">
      <t>デンリョク</t>
    </rPh>
    <rPh sb="84" eb="86">
      <t>セッテイ</t>
    </rPh>
    <rPh sb="88" eb="91">
      <t>カノウセイ</t>
    </rPh>
    <phoneticPr fontId="4"/>
  </si>
  <si>
    <t>・自家発補給電力の基本料金および従量料金は東京電力エナジーパートナーの標準単価を上限とすること。</t>
    <rPh sb="35" eb="39">
      <t>ヒョウジュンタンカ</t>
    </rPh>
    <rPh sb="40" eb="42">
      <t>ジョウゲン</t>
    </rPh>
    <phoneticPr fontId="4"/>
  </si>
  <si>
    <t>・自家発補給使用月：7月</t>
    <phoneticPr fontId="4"/>
  </si>
  <si>
    <t>（様式7-4）</t>
    <phoneticPr fontId="5"/>
  </si>
  <si>
    <t>川口市電力地産地消事業</t>
    <rPh sb="0" eb="3">
      <t>カワグチシ</t>
    </rPh>
    <rPh sb="3" eb="5">
      <t>デンリョク</t>
    </rPh>
    <rPh sb="5" eb="9">
      <t>チサンチショウ</t>
    </rPh>
    <rPh sb="9" eb="11">
      <t>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</si>
</sst>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金&quot;#,##0&quot;円(税込)&quot;"/>
    <numFmt numFmtId="177" formatCode="#,##0_ "/>
    <numFmt numFmtId="178" formatCode="#,##0.00_ "/>
    <numFmt numFmtId="179" formatCode="0.00_);\(0.00\)"/>
    <numFmt numFmtId="180" formatCode="#,##0.00_);[Red]\(#,##0.00\)"/>
    <numFmt numFmtId="181" formatCode="&quot;金&quot;#,##0&quot;円&quot;\(&quot;税&quot;&quot;込&quot;\)"/>
  </numFmts>
  <fonts count="11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11"/>
      <color theme="1"/>
      <name val="ＭＳ Ｐゴシック"/>
      <family val="2"/>
      <charset val="128"/>
    </font>
    <font>
      <sz val="11"/>
      <color rgb="FF000000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12"/>
      <color theme="1"/>
      <name val="ＭＳ Ｐ明朝"/>
      <family val="1"/>
      <charset val="128"/>
    </font>
    <font>
      <b/>
      <sz val="11"/>
      <color rgb="FF3F3F3F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9">
    <xf numFmtId="0" fontId="0" fillId="0" borderId="0" xfId="0"/>
    <xf numFmtId="0" fontId="3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176" fontId="9" fillId="0" borderId="0" xfId="1" applyNumberFormat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177" fontId="6" fillId="0" borderId="5" xfId="1" applyNumberFormat="1" applyFont="1" applyBorder="1">
      <alignment vertical="center"/>
    </xf>
    <xf numFmtId="0" fontId="6" fillId="0" borderId="5" xfId="1" applyFont="1" applyBorder="1" applyAlignment="1">
      <alignment horizontal="center" vertical="center"/>
    </xf>
    <xf numFmtId="178" fontId="6" fillId="3" borderId="5" xfId="1" applyNumberFormat="1" applyFont="1" applyFill="1" applyBorder="1" applyProtection="1">
      <alignment vertical="center"/>
      <protection locked="0"/>
    </xf>
    <xf numFmtId="178" fontId="6" fillId="0" borderId="5" xfId="1" applyNumberFormat="1" applyFont="1" applyBorder="1" applyAlignment="1" applyProtection="1">
      <alignment horizontal="right" vertical="center"/>
      <protection locked="0"/>
    </xf>
    <xf numFmtId="178" fontId="6" fillId="0" borderId="6" xfId="1" applyNumberFormat="1" applyFont="1" applyBorder="1" applyProtection="1">
      <alignment vertical="center"/>
      <protection locked="0"/>
    </xf>
    <xf numFmtId="0" fontId="6" fillId="0" borderId="7" xfId="1" applyFont="1" applyBorder="1" applyAlignment="1">
      <alignment vertical="center" wrapText="1"/>
    </xf>
    <xf numFmtId="177" fontId="6" fillId="0" borderId="7" xfId="1" applyNumberFormat="1" applyFont="1" applyBorder="1">
      <alignment vertical="center"/>
    </xf>
    <xf numFmtId="0" fontId="6" fillId="0" borderId="7" xfId="1" applyFont="1" applyBorder="1" applyAlignment="1">
      <alignment horizontal="center" vertical="center"/>
    </xf>
    <xf numFmtId="179" fontId="6" fillId="0" borderId="7" xfId="1" applyNumberFormat="1" applyFont="1" applyBorder="1">
      <alignment vertical="center"/>
    </xf>
    <xf numFmtId="179" fontId="6" fillId="0" borderId="8" xfId="1" applyNumberFormat="1" applyFont="1" applyBorder="1">
      <alignment vertical="center"/>
    </xf>
    <xf numFmtId="0" fontId="6" fillId="0" borderId="9" xfId="1" applyFont="1" applyBorder="1">
      <alignment vertical="center"/>
    </xf>
    <xf numFmtId="0" fontId="6" fillId="0" borderId="10" xfId="1" applyFont="1" applyBorder="1">
      <alignment vertical="center"/>
    </xf>
    <xf numFmtId="177" fontId="6" fillId="0" borderId="11" xfId="1" applyNumberFormat="1" applyFont="1" applyBorder="1">
      <alignment vertical="center"/>
    </xf>
    <xf numFmtId="177" fontId="6" fillId="2" borderId="5" xfId="1" applyNumberFormat="1" applyFont="1" applyFill="1" applyBorder="1" applyAlignment="1">
      <alignment horizontal="center" vertical="center"/>
    </xf>
    <xf numFmtId="177" fontId="6" fillId="3" borderId="5" xfId="1" applyNumberFormat="1" applyFont="1" applyFill="1" applyBorder="1" applyProtection="1">
      <alignment vertical="center"/>
      <protection locked="0"/>
    </xf>
    <xf numFmtId="180" fontId="6" fillId="3" borderId="5" xfId="1" applyNumberFormat="1" applyFont="1" applyFill="1" applyBorder="1" applyProtection="1">
      <alignment vertical="center"/>
      <protection locked="0"/>
    </xf>
    <xf numFmtId="180" fontId="6" fillId="0" borderId="6" xfId="1" applyNumberFormat="1" applyFont="1" applyBorder="1" applyProtection="1">
      <alignment vertical="center"/>
      <protection locked="0"/>
    </xf>
    <xf numFmtId="177" fontId="6" fillId="0" borderId="12" xfId="1" applyNumberFormat="1" applyFont="1" applyBorder="1">
      <alignment vertical="center"/>
    </xf>
    <xf numFmtId="178" fontId="6" fillId="3" borderId="7" xfId="1" applyNumberFormat="1" applyFont="1" applyFill="1" applyBorder="1" applyProtection="1">
      <alignment vertical="center"/>
      <protection locked="0"/>
    </xf>
    <xf numFmtId="178" fontId="6" fillId="0" borderId="8" xfId="1" applyNumberFormat="1" applyFont="1" applyBorder="1" applyProtection="1">
      <alignment vertical="center"/>
      <protection locked="0"/>
    </xf>
    <xf numFmtId="178" fontId="6" fillId="0" borderId="5" xfId="1" applyNumberFormat="1" applyFont="1" applyBorder="1" applyProtection="1">
      <alignment vertical="center"/>
      <protection locked="0"/>
    </xf>
    <xf numFmtId="177" fontId="6" fillId="4" borderId="5" xfId="1" applyNumberFormat="1" applyFont="1" applyFill="1" applyBorder="1">
      <alignment vertical="center"/>
    </xf>
    <xf numFmtId="177" fontId="6" fillId="4" borderId="7" xfId="1" applyNumberFormat="1" applyFont="1" applyFill="1" applyBorder="1">
      <alignment vertical="center"/>
    </xf>
    <xf numFmtId="0" fontId="6" fillId="0" borderId="0" xfId="1" applyFont="1" applyAlignment="1">
      <alignment horizontal="left" vertical="center"/>
    </xf>
    <xf numFmtId="177" fontId="6" fillId="0" borderId="5" xfId="1" applyNumberFormat="1" applyFont="1" applyBorder="1" applyAlignment="1">
      <alignment horizontal="center" vertical="center"/>
    </xf>
    <xf numFmtId="177" fontId="6" fillId="0" borderId="7" xfId="1" applyNumberFormat="1" applyFont="1" applyBorder="1" applyAlignment="1">
      <alignment horizontal="center" vertical="center"/>
    </xf>
    <xf numFmtId="3" fontId="6" fillId="0" borderId="0" xfId="1" applyNumberFormat="1" applyFont="1">
      <alignment vertical="center"/>
    </xf>
    <xf numFmtId="181" fontId="7" fillId="0" borderId="2" xfId="1" applyNumberFormat="1" applyFont="1" applyBorder="1" applyAlignment="1">
      <alignment horizontal="center" vertical="center"/>
    </xf>
    <xf numFmtId="181" fontId="7" fillId="0" borderId="3" xfId="1" applyNumberFormat="1" applyFont="1" applyBorder="1" applyAlignment="1">
      <alignment horizontal="center" vertical="center"/>
    </xf>
    <xf numFmtId="181" fontId="7" fillId="0" borderId="4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176" fontId="8" fillId="0" borderId="1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BC891277-3D77-42F1-992D-7C5630ADD0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923926</xdr:colOff>
      <xdr:row>27</xdr:row>
      <xdr:rowOff>0</xdr:rowOff>
    </xdr:from>
    <xdr:to>
      <xdr:col>6</xdr:col>
      <xdr:colOff>742951</xdr:colOff>
      <xdr:row>34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CC2423F-79DA-45B3-8DD4-D7BE7AEEC40A}"/>
            </a:ext>
          </a:extLst>
        </xdr:cNvPr>
        <xdr:cNvSpPr/>
      </xdr:nvSpPr>
      <xdr:spPr>
        <a:xfrm>
          <a:off x="1114426" y="5772150"/>
          <a:ext cx="4400550" cy="13525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以下は、押印を省略する場合のみ記載すること。記載漏れがある場合は無効。代表者が本件責任者及び担当者を兼ねることは可能です。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 件 責 任 者（部署名・氏名）：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担　当　者　（部署名・氏名）：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連　絡　先　　　　　　　　 　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F7AA8-5839-4EEE-82CD-6B5EF3E061E5}">
  <dimension ref="A2:L36"/>
  <sheetViews>
    <sheetView tabSelected="1" view="pageBreakPreview" zoomScaleNormal="70" zoomScaleSheetLayoutView="100" workbookViewId="0">
      <selection activeCell="G6" sqref="G6"/>
    </sheetView>
  </sheetViews>
  <sheetFormatPr defaultColWidth="9" defaultRowHeight="15" customHeight="1"/>
  <cols>
    <col min="1" max="1" width="2.5" style="2" customWidth="1"/>
    <col min="2" max="2" width="18" style="2" customWidth="1"/>
    <col min="3" max="3" width="10.875" style="2" customWidth="1"/>
    <col min="4" max="4" width="7.5" style="2" customWidth="1"/>
    <col min="5" max="10" width="11.875" style="2" customWidth="1"/>
    <col min="11" max="13" width="9" style="2" customWidth="1"/>
    <col min="14" max="16384" width="9" style="2"/>
  </cols>
  <sheetData>
    <row r="2" spans="1:12" ht="15" customHeight="1">
      <c r="A2" s="1" t="s">
        <v>0</v>
      </c>
    </row>
    <row r="3" spans="1:12" ht="15" customHeight="1">
      <c r="L3" s="3"/>
    </row>
    <row r="5" spans="1:12" ht="24.95" customHeight="1">
      <c r="B5" s="44" t="s">
        <v>13</v>
      </c>
      <c r="C5" s="44"/>
      <c r="D5" s="44"/>
      <c r="E5" s="44"/>
      <c r="F5" s="44"/>
      <c r="G5" s="44"/>
      <c r="H5" s="8"/>
      <c r="I5" s="8"/>
      <c r="J5" s="8"/>
      <c r="K5" s="8"/>
      <c r="L5" s="5"/>
    </row>
    <row r="7" spans="1:12" ht="15" customHeight="1">
      <c r="B7" s="2" t="s">
        <v>1</v>
      </c>
      <c r="C7" s="2" t="s">
        <v>63</v>
      </c>
    </row>
    <row r="9" spans="1:12" ht="15" customHeight="1">
      <c r="B9" s="2" t="s">
        <v>2</v>
      </c>
      <c r="C9" s="2" t="s">
        <v>52</v>
      </c>
    </row>
    <row r="10" spans="1:12" ht="15" customHeight="1">
      <c r="C10" s="2" t="s">
        <v>4</v>
      </c>
    </row>
    <row r="11" spans="1:12" ht="15" customHeight="1">
      <c r="C11" s="2" t="s">
        <v>5</v>
      </c>
    </row>
    <row r="12" spans="1:12" ht="15" customHeight="1" thickBot="1"/>
    <row r="13" spans="1:12" ht="24.95" customHeight="1" thickBot="1">
      <c r="B13" s="2" t="s">
        <v>3</v>
      </c>
      <c r="C13" s="41" t="str">
        <f>IFERROR('戸塚環境センター（様式7-2）'!C9+'鳩ヶ谷衛生センター（様式7-4）'!C9+'朝日環境センター（様式7-3）'!C9,"")</f>
        <v/>
      </c>
      <c r="D13" s="42"/>
      <c r="E13" s="42"/>
      <c r="F13" s="43"/>
      <c r="G13" s="7"/>
      <c r="H13" s="7"/>
      <c r="I13" s="7"/>
      <c r="J13" s="7"/>
    </row>
    <row r="14" spans="1:12" ht="15" customHeight="1">
      <c r="B14" s="6"/>
      <c r="C14" s="2" t="s">
        <v>6</v>
      </c>
      <c r="D14" s="6"/>
      <c r="E14" s="6"/>
      <c r="F14" s="6"/>
      <c r="G14" s="6"/>
      <c r="H14" s="6"/>
      <c r="I14" s="6"/>
      <c r="J14" s="6"/>
      <c r="K14" s="4"/>
      <c r="L14" s="4"/>
    </row>
    <row r="17" spans="2:7" ht="15" customHeight="1">
      <c r="B17" s="2" t="s">
        <v>35</v>
      </c>
    </row>
    <row r="18" spans="2:7" ht="15" customHeight="1">
      <c r="B18" s="2" t="s">
        <v>36</v>
      </c>
    </row>
    <row r="20" spans="2:7" ht="15" customHeight="1">
      <c r="B20" s="2" t="s">
        <v>7</v>
      </c>
    </row>
    <row r="22" spans="2:7" ht="15" customHeight="1">
      <c r="C22" s="2" t="s">
        <v>8</v>
      </c>
    </row>
    <row r="24" spans="2:7" ht="15" customHeight="1">
      <c r="C24" s="2" t="s">
        <v>9</v>
      </c>
    </row>
    <row r="26" spans="2:7" ht="15" customHeight="1">
      <c r="C26" s="2" t="s">
        <v>10</v>
      </c>
      <c r="G26" s="3" t="s">
        <v>11</v>
      </c>
    </row>
    <row r="36" spans="2:2" ht="15" customHeight="1">
      <c r="B36" s="2" t="s">
        <v>12</v>
      </c>
    </row>
  </sheetData>
  <mergeCells count="2">
    <mergeCell ref="C13:F13"/>
    <mergeCell ref="B5:G5"/>
  </mergeCells>
  <phoneticPr fontId="4"/>
  <printOptions horizontalCentered="1"/>
  <pageMargins left="0.78740157480314965" right="0.78740157480314965" top="0.78740157480314965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48B0D-8356-41F1-A1C2-FE4013C7972C}">
  <dimension ref="A2:J46"/>
  <sheetViews>
    <sheetView view="pageBreakPreview" zoomScale="85" zoomScaleNormal="100" zoomScaleSheetLayoutView="85" workbookViewId="0">
      <selection activeCell="L23" sqref="L23"/>
    </sheetView>
  </sheetViews>
  <sheetFormatPr defaultColWidth="9" defaultRowHeight="13.5"/>
  <cols>
    <col min="1" max="1" width="2.625" style="2" customWidth="1"/>
    <col min="2" max="2" width="34.625" style="2" customWidth="1"/>
    <col min="3" max="3" width="10.625" style="2" customWidth="1"/>
    <col min="4" max="4" width="7.625" style="2" customWidth="1"/>
    <col min="5" max="5" width="12.625" style="2" customWidth="1"/>
    <col min="6" max="6" width="6.625" style="2" customWidth="1"/>
    <col min="7" max="7" width="15.625" style="2" customWidth="1"/>
    <col min="8" max="8" width="2.625" style="2" customWidth="1"/>
    <col min="9" max="16384" width="9" style="2"/>
  </cols>
  <sheetData>
    <row r="2" spans="1:7">
      <c r="A2" s="37" t="s">
        <v>33</v>
      </c>
    </row>
    <row r="3" spans="1:7">
      <c r="G3" s="3"/>
    </row>
    <row r="6" spans="1:7" ht="24" customHeight="1">
      <c r="B6" s="44" t="s">
        <v>14</v>
      </c>
      <c r="C6" s="44"/>
      <c r="D6" s="44"/>
      <c r="E6" s="44"/>
      <c r="F6" s="44"/>
      <c r="G6" s="44"/>
    </row>
    <row r="8" spans="1:7" ht="23.25" customHeight="1" thickBot="1">
      <c r="B8" s="2" t="s">
        <v>53</v>
      </c>
    </row>
    <row r="9" spans="1:7" ht="24.75" customHeight="1" thickBot="1">
      <c r="B9" s="9" t="s">
        <v>15</v>
      </c>
      <c r="C9" s="48" t="str">
        <f>IFERROR(G31+G15,"")</f>
        <v/>
      </c>
      <c r="D9" s="48"/>
      <c r="E9" s="48"/>
      <c r="F9" s="10"/>
      <c r="G9" s="4"/>
    </row>
    <row r="10" spans="1:7" ht="12" customHeight="1"/>
    <row r="11" spans="1:7" ht="23.25" customHeight="1">
      <c r="B11" s="2" t="s">
        <v>37</v>
      </c>
    </row>
    <row r="12" spans="1:7" ht="18" customHeight="1">
      <c r="B12" s="11" t="s">
        <v>16</v>
      </c>
      <c r="C12" s="27" t="s">
        <v>17</v>
      </c>
      <c r="D12" s="11" t="s">
        <v>18</v>
      </c>
      <c r="E12" s="12" t="s">
        <v>19</v>
      </c>
      <c r="F12" s="12" t="s">
        <v>20</v>
      </c>
      <c r="G12" s="11" t="s">
        <v>21</v>
      </c>
    </row>
    <row r="13" spans="1:7" ht="30" customHeight="1">
      <c r="B13" s="13" t="s">
        <v>43</v>
      </c>
      <c r="C13" s="28"/>
      <c r="D13" s="15" t="s">
        <v>24</v>
      </c>
      <c r="E13" s="29"/>
      <c r="F13" s="30"/>
      <c r="G13" s="14" t="str">
        <f>IF(C13*E13=0,"",ROUNDDOWN(C13*E13,0))</f>
        <v/>
      </c>
    </row>
    <row r="14" spans="1:7" ht="30" customHeight="1" thickBot="1">
      <c r="B14" s="13" t="s">
        <v>44</v>
      </c>
      <c r="C14" s="28"/>
      <c r="D14" s="15" t="s">
        <v>24</v>
      </c>
      <c r="E14" s="29"/>
      <c r="F14" s="30"/>
      <c r="G14" s="14" t="str">
        <f>IF(C14*E14=0,"",ROUNDDOWN(C14*E14,0))</f>
        <v/>
      </c>
    </row>
    <row r="15" spans="1:7" ht="30" customHeight="1" thickBot="1">
      <c r="B15" s="24" t="s">
        <v>26</v>
      </c>
      <c r="C15" s="31" t="str">
        <f>IF(SUM(C13:C14)=0,"",SUM(C13:C14))</f>
        <v/>
      </c>
      <c r="D15" s="25"/>
      <c r="E15" s="25"/>
      <c r="F15" s="25"/>
      <c r="G15" s="26" t="str">
        <f>IF(SUM(G13:G14)=0,"",SUM(G13:G14))</f>
        <v/>
      </c>
    </row>
    <row r="16" spans="1:7" ht="12" customHeight="1"/>
    <row r="17" spans="2:10" ht="23.25" customHeight="1">
      <c r="B17" s="2" t="s">
        <v>38</v>
      </c>
    </row>
    <row r="18" spans="2:10" ht="18" customHeight="1">
      <c r="B18" s="11" t="s">
        <v>16</v>
      </c>
      <c r="C18" s="11" t="s">
        <v>17</v>
      </c>
      <c r="D18" s="11" t="s">
        <v>18</v>
      </c>
      <c r="E18" s="12" t="s">
        <v>19</v>
      </c>
      <c r="F18" s="12" t="s">
        <v>20</v>
      </c>
      <c r="G18" s="11" t="s">
        <v>21</v>
      </c>
    </row>
    <row r="19" spans="2:10" ht="30" customHeight="1">
      <c r="B19" s="13" t="s">
        <v>49</v>
      </c>
      <c r="C19" s="14">
        <v>1450</v>
      </c>
      <c r="D19" s="15" t="s">
        <v>23</v>
      </c>
      <c r="E19" s="16"/>
      <c r="F19" s="17">
        <v>0.85</v>
      </c>
      <c r="G19" s="14" t="str">
        <f>IF(C19*E19*F19*12=0,"",ROUNDDOWN(C19*E19*F19*3,0))</f>
        <v/>
      </c>
    </row>
    <row r="20" spans="2:10" ht="30" customHeight="1">
      <c r="B20" s="13" t="s">
        <v>50</v>
      </c>
      <c r="C20" s="14">
        <v>1450</v>
      </c>
      <c r="D20" s="15" t="s">
        <v>23</v>
      </c>
      <c r="E20" s="34">
        <f>ROUNDDOWN(E19/2,2)</f>
        <v>0</v>
      </c>
      <c r="F20" s="17">
        <v>1</v>
      </c>
      <c r="G20" s="14" t="str">
        <f>IF(C20*E20*F20*12=0,"",ROUNDDOWN(C20*E20*F20*9,0))</f>
        <v/>
      </c>
    </row>
    <row r="21" spans="2:10" ht="30" customHeight="1">
      <c r="B21" s="13" t="s">
        <v>40</v>
      </c>
      <c r="C21" s="14">
        <v>1450</v>
      </c>
      <c r="D21" s="15" t="s">
        <v>23</v>
      </c>
      <c r="E21" s="16"/>
      <c r="F21" s="17">
        <v>1</v>
      </c>
      <c r="G21" s="14" t="str">
        <f>IF(C21*E21*F21*12=0,"",ROUNDDOWN(C21*E21*F21*12,0))</f>
        <v/>
      </c>
    </row>
    <row r="22" spans="2:10" ht="30" customHeight="1">
      <c r="B22" s="13" t="s">
        <v>41</v>
      </c>
      <c r="C22" s="38" t="s">
        <v>58</v>
      </c>
      <c r="D22" s="15" t="s">
        <v>23</v>
      </c>
      <c r="E22" s="16"/>
      <c r="F22" s="17">
        <v>0.85</v>
      </c>
      <c r="G22" s="14"/>
    </row>
    <row r="23" spans="2:10" ht="30" customHeight="1">
      <c r="B23" s="13" t="s">
        <v>42</v>
      </c>
      <c r="C23" s="38" t="s">
        <v>58</v>
      </c>
      <c r="D23" s="15" t="s">
        <v>23</v>
      </c>
      <c r="E23" s="16"/>
      <c r="F23" s="17">
        <v>1</v>
      </c>
      <c r="G23" s="14"/>
    </row>
    <row r="24" spans="2:10" ht="30" customHeight="1">
      <c r="B24" s="13" t="s">
        <v>43</v>
      </c>
      <c r="C24" s="36">
        <f>J24-C13</f>
        <v>0</v>
      </c>
      <c r="D24" s="15" t="s">
        <v>24</v>
      </c>
      <c r="E24" s="32"/>
      <c r="F24" s="33"/>
      <c r="G24" s="14" t="str">
        <f t="shared" ref="G24:G25" si="0">IF(C24*E24=0,"",ROUNDDOWN(C24*E24,0))</f>
        <v/>
      </c>
      <c r="J24" s="2">
        <v>0</v>
      </c>
    </row>
    <row r="25" spans="2:10" ht="30" customHeight="1">
      <c r="B25" s="13" t="s">
        <v>44</v>
      </c>
      <c r="C25" s="36">
        <f>J25-C14</f>
        <v>231840</v>
      </c>
      <c r="D25" s="15" t="s">
        <v>24</v>
      </c>
      <c r="E25" s="32"/>
      <c r="F25" s="33"/>
      <c r="G25" s="14" t="str">
        <f t="shared" si="0"/>
        <v/>
      </c>
      <c r="J25" s="2">
        <v>231840</v>
      </c>
    </row>
    <row r="26" spans="2:10" ht="30" customHeight="1">
      <c r="B26" s="13" t="s">
        <v>45</v>
      </c>
      <c r="C26" s="38" t="s">
        <v>58</v>
      </c>
      <c r="D26" s="15" t="s">
        <v>24</v>
      </c>
      <c r="E26" s="16"/>
      <c r="F26" s="18"/>
      <c r="G26" s="14"/>
    </row>
    <row r="27" spans="2:10" ht="30" customHeight="1">
      <c r="B27" s="13" t="s">
        <v>46</v>
      </c>
      <c r="C27" s="38" t="s">
        <v>58</v>
      </c>
      <c r="D27" s="15" t="s">
        <v>24</v>
      </c>
      <c r="E27" s="16"/>
      <c r="F27" s="18"/>
      <c r="G27" s="14"/>
    </row>
    <row r="28" spans="2:10" ht="30" customHeight="1">
      <c r="B28" s="13" t="s">
        <v>48</v>
      </c>
      <c r="C28" s="39" t="s">
        <v>58</v>
      </c>
      <c r="D28" s="15" t="s">
        <v>24</v>
      </c>
      <c r="E28" s="32"/>
      <c r="F28" s="33"/>
      <c r="G28" s="14"/>
    </row>
    <row r="29" spans="2:10" ht="30" customHeight="1">
      <c r="B29" s="13" t="s">
        <v>47</v>
      </c>
      <c r="C29" s="39" t="s">
        <v>58</v>
      </c>
      <c r="D29" s="15" t="s">
        <v>24</v>
      </c>
      <c r="E29" s="32"/>
      <c r="F29" s="33"/>
      <c r="G29" s="14"/>
    </row>
    <row r="30" spans="2:10" ht="30" customHeight="1" thickBot="1">
      <c r="B30" s="19" t="s">
        <v>25</v>
      </c>
      <c r="C30" s="20">
        <f>SUM(C24:C25)</f>
        <v>231840</v>
      </c>
      <c r="D30" s="21" t="s">
        <v>24</v>
      </c>
      <c r="E30" s="22">
        <v>4.18</v>
      </c>
      <c r="F30" s="23"/>
      <c r="G30" s="20">
        <f>ROUNDDOWN(C30*E30,0)</f>
        <v>969091</v>
      </c>
    </row>
    <row r="31" spans="2:10" ht="30" customHeight="1" thickBot="1">
      <c r="B31" s="24" t="s">
        <v>26</v>
      </c>
      <c r="C31" s="25"/>
      <c r="D31" s="25"/>
      <c r="E31" s="25"/>
      <c r="F31" s="25"/>
      <c r="G31" s="26">
        <f>SUM(G19:G30)</f>
        <v>969091</v>
      </c>
    </row>
    <row r="32" spans="2:10" ht="8.25" customHeight="1"/>
    <row r="33" spans="2:7" ht="15.75" customHeight="1">
      <c r="B33" s="2" t="s">
        <v>27</v>
      </c>
    </row>
    <row r="34" spans="2:7" ht="16.5" customHeight="1">
      <c r="B34" s="47" t="s">
        <v>28</v>
      </c>
      <c r="C34" s="47"/>
      <c r="D34" s="47"/>
      <c r="E34" s="47"/>
      <c r="F34" s="47"/>
      <c r="G34" s="47"/>
    </row>
    <row r="35" spans="2:7" ht="16.5" customHeight="1">
      <c r="B35" s="2" t="s">
        <v>29</v>
      </c>
    </row>
    <row r="36" spans="2:7" ht="16.5" customHeight="1">
      <c r="B36" s="45" t="s">
        <v>30</v>
      </c>
      <c r="C36" s="45"/>
      <c r="D36" s="45"/>
      <c r="E36" s="45"/>
      <c r="F36" s="45"/>
      <c r="G36" s="45"/>
    </row>
    <row r="37" spans="2:7" ht="16.5" customHeight="1">
      <c r="B37" s="47" t="s">
        <v>51</v>
      </c>
      <c r="C37" s="47"/>
      <c r="D37" s="47"/>
      <c r="E37" s="47"/>
      <c r="F37" s="47"/>
      <c r="G37" s="47"/>
    </row>
    <row r="38" spans="2:7" ht="16.5" customHeight="1">
      <c r="B38" s="45" t="s">
        <v>54</v>
      </c>
      <c r="C38" s="45"/>
      <c r="D38" s="45"/>
      <c r="E38" s="45"/>
      <c r="F38" s="45"/>
      <c r="G38" s="45"/>
    </row>
    <row r="39" spans="2:7" ht="16.5" customHeight="1">
      <c r="B39" s="45"/>
      <c r="C39" s="45"/>
      <c r="D39" s="45"/>
      <c r="E39" s="45"/>
      <c r="F39" s="45"/>
      <c r="G39" s="45"/>
    </row>
    <row r="40" spans="2:7" ht="16.5" customHeight="1">
      <c r="B40" s="45" t="s">
        <v>59</v>
      </c>
      <c r="C40" s="45"/>
      <c r="D40" s="45"/>
      <c r="E40" s="45"/>
      <c r="F40" s="45"/>
      <c r="G40" s="45"/>
    </row>
    <row r="41" spans="2:7" ht="16.5" customHeight="1">
      <c r="B41" s="45"/>
      <c r="C41" s="45"/>
      <c r="D41" s="45"/>
      <c r="E41" s="45"/>
      <c r="F41" s="45"/>
      <c r="G41" s="45"/>
    </row>
    <row r="42" spans="2:7" ht="16.5" customHeight="1">
      <c r="B42" s="47" t="s">
        <v>60</v>
      </c>
      <c r="C42" s="47"/>
      <c r="D42" s="47"/>
      <c r="E42" s="47"/>
      <c r="F42" s="47"/>
      <c r="G42" s="47"/>
    </row>
    <row r="43" spans="2:7">
      <c r="B43" s="47"/>
      <c r="C43" s="47"/>
      <c r="D43" s="47"/>
      <c r="E43" s="47"/>
      <c r="F43" s="47"/>
      <c r="G43" s="47"/>
    </row>
    <row r="44" spans="2:7">
      <c r="B44" s="47"/>
      <c r="C44" s="47"/>
      <c r="D44" s="47"/>
      <c r="E44" s="47"/>
      <c r="F44" s="47"/>
      <c r="G44" s="47"/>
    </row>
    <row r="45" spans="2:7">
      <c r="B45" s="47"/>
      <c r="C45" s="47"/>
      <c r="D45" s="47"/>
      <c r="E45" s="47"/>
      <c r="F45" s="47"/>
      <c r="G45" s="47"/>
    </row>
    <row r="46" spans="2:7">
      <c r="B46" s="46"/>
      <c r="C46" s="46"/>
      <c r="D46" s="46"/>
      <c r="E46" s="46"/>
      <c r="F46" s="46"/>
      <c r="G46" s="46"/>
    </row>
  </sheetData>
  <mergeCells count="12">
    <mergeCell ref="B38:G39"/>
    <mergeCell ref="B6:G6"/>
    <mergeCell ref="C9:E9"/>
    <mergeCell ref="B34:G34"/>
    <mergeCell ref="B36:G36"/>
    <mergeCell ref="B37:G37"/>
    <mergeCell ref="B40:G41"/>
    <mergeCell ref="B46:G46"/>
    <mergeCell ref="B42:G42"/>
    <mergeCell ref="B43:G43"/>
    <mergeCell ref="B44:G44"/>
    <mergeCell ref="B45:G45"/>
  </mergeCells>
  <phoneticPr fontId="4"/>
  <printOptions horizontalCentered="1"/>
  <pageMargins left="0.78740157480314965" right="0.78740157480314965" top="0.78740157480314965" bottom="0.3937007874015748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0E5B7-E026-46E9-BB5F-BF5A62FDEFDA}">
  <dimension ref="A2:J45"/>
  <sheetViews>
    <sheetView view="pageBreakPreview" zoomScale="85" zoomScaleNormal="100" zoomScaleSheetLayoutView="85" workbookViewId="0">
      <selection activeCell="D26" sqref="D26"/>
    </sheetView>
  </sheetViews>
  <sheetFormatPr defaultColWidth="9" defaultRowHeight="13.5"/>
  <cols>
    <col min="1" max="1" width="2.625" style="2" customWidth="1"/>
    <col min="2" max="2" width="34.625" style="2" customWidth="1"/>
    <col min="3" max="3" width="10.625" style="2" customWidth="1"/>
    <col min="4" max="4" width="7.625" style="2" customWidth="1"/>
    <col min="5" max="5" width="12.625" style="2" customWidth="1"/>
    <col min="6" max="6" width="6.625" style="2" customWidth="1"/>
    <col min="7" max="7" width="15.625" style="2" customWidth="1"/>
    <col min="8" max="8" width="2.625" style="2" customWidth="1"/>
    <col min="9" max="16384" width="9" style="2"/>
  </cols>
  <sheetData>
    <row r="2" spans="1:7">
      <c r="A2" s="37" t="s">
        <v>34</v>
      </c>
    </row>
    <row r="3" spans="1:7">
      <c r="G3" s="3"/>
    </row>
    <row r="6" spans="1:7" ht="24" customHeight="1">
      <c r="B6" s="44" t="s">
        <v>14</v>
      </c>
      <c r="C6" s="44"/>
      <c r="D6" s="44"/>
      <c r="E6" s="44"/>
      <c r="F6" s="44"/>
      <c r="G6" s="44"/>
    </row>
    <row r="8" spans="1:7" ht="23.25" customHeight="1" thickBot="1">
      <c r="B8" s="2" t="s">
        <v>32</v>
      </c>
    </row>
    <row r="9" spans="1:7" ht="24.75" customHeight="1" thickBot="1">
      <c r="B9" s="9" t="s">
        <v>15</v>
      </c>
      <c r="C9" s="48" t="str">
        <f>IFERROR(G30+G15,"")</f>
        <v/>
      </c>
      <c r="D9" s="48"/>
      <c r="E9" s="48"/>
      <c r="F9" s="10"/>
      <c r="G9" s="4"/>
    </row>
    <row r="10" spans="1:7" ht="12" customHeight="1"/>
    <row r="11" spans="1:7" ht="23.25" customHeight="1">
      <c r="B11" s="2" t="s">
        <v>37</v>
      </c>
    </row>
    <row r="12" spans="1:7" ht="18" customHeight="1">
      <c r="B12" s="11" t="s">
        <v>16</v>
      </c>
      <c r="C12" s="27" t="s">
        <v>17</v>
      </c>
      <c r="D12" s="11" t="s">
        <v>18</v>
      </c>
      <c r="E12" s="12" t="s">
        <v>19</v>
      </c>
      <c r="F12" s="12" t="s">
        <v>20</v>
      </c>
      <c r="G12" s="11" t="s">
        <v>21</v>
      </c>
    </row>
    <row r="13" spans="1:7" ht="30" customHeight="1">
      <c r="B13" s="13" t="s">
        <v>43</v>
      </c>
      <c r="C13" s="28"/>
      <c r="D13" s="15" t="s">
        <v>31</v>
      </c>
      <c r="E13" s="29"/>
      <c r="F13" s="30"/>
      <c r="G13" s="14" t="str">
        <f>IF(C13*E13=0,"",ROUNDDOWN(C13*E13,0))</f>
        <v/>
      </c>
    </row>
    <row r="14" spans="1:7" ht="30" customHeight="1" thickBot="1">
      <c r="B14" s="13" t="s">
        <v>44</v>
      </c>
      <c r="C14" s="28"/>
      <c r="D14" s="15" t="s">
        <v>24</v>
      </c>
      <c r="E14" s="29"/>
      <c r="F14" s="30"/>
      <c r="G14" s="14" t="str">
        <f>IF(C14*E14=0,"",ROUNDDOWN(C14*E14,0))</f>
        <v/>
      </c>
    </row>
    <row r="15" spans="1:7" ht="30" customHeight="1" thickBot="1">
      <c r="B15" s="24" t="s">
        <v>26</v>
      </c>
      <c r="C15" s="31" t="str">
        <f>IF(SUM(C13:C14)=0,"",SUM(C13:C14))</f>
        <v/>
      </c>
      <c r="D15" s="25"/>
      <c r="E15" s="25"/>
      <c r="F15" s="25"/>
      <c r="G15" s="26" t="str">
        <f>IF(SUM(G13:G14)=0,"",SUM(G13:G14))</f>
        <v/>
      </c>
    </row>
    <row r="16" spans="1:7" ht="12" customHeight="1"/>
    <row r="17" spans="2:10" ht="23.25" customHeight="1">
      <c r="B17" s="2" t="s">
        <v>38</v>
      </c>
    </row>
    <row r="18" spans="2:10" ht="18" customHeight="1">
      <c r="B18" s="11" t="s">
        <v>16</v>
      </c>
      <c r="C18" s="11" t="s">
        <v>17</v>
      </c>
      <c r="D18" s="11" t="s">
        <v>18</v>
      </c>
      <c r="E18" s="12" t="s">
        <v>19</v>
      </c>
      <c r="F18" s="12" t="s">
        <v>20</v>
      </c>
      <c r="G18" s="11" t="s">
        <v>21</v>
      </c>
    </row>
    <row r="19" spans="2:10" ht="30" customHeight="1">
      <c r="B19" s="13" t="s">
        <v>39</v>
      </c>
      <c r="C19" s="14">
        <v>3100</v>
      </c>
      <c r="D19" s="15" t="s">
        <v>23</v>
      </c>
      <c r="E19" s="16"/>
      <c r="F19" s="17">
        <v>0.85</v>
      </c>
      <c r="G19" s="14" t="str">
        <f>IF(C19*E19*F19*12=0,"",ROUNDDOWN(C19*E19*F19*12,0))</f>
        <v/>
      </c>
    </row>
    <row r="20" spans="2:10" ht="30" customHeight="1">
      <c r="B20" s="13" t="s">
        <v>40</v>
      </c>
      <c r="C20" s="14">
        <v>3100</v>
      </c>
      <c r="D20" s="15" t="s">
        <v>23</v>
      </c>
      <c r="E20" s="16"/>
      <c r="F20" s="17">
        <v>1</v>
      </c>
      <c r="G20" s="14" t="str">
        <f t="shared" ref="G20" si="0">IF(C20*E20*F20*12=0,"",ROUNDDOWN(C20*E20*F20*12,0))</f>
        <v/>
      </c>
    </row>
    <row r="21" spans="2:10" ht="30" customHeight="1">
      <c r="B21" s="13" t="s">
        <v>41</v>
      </c>
      <c r="C21" s="14">
        <v>1200</v>
      </c>
      <c r="D21" s="15" t="s">
        <v>23</v>
      </c>
      <c r="E21" s="16"/>
      <c r="F21" s="17">
        <v>0.85</v>
      </c>
      <c r="G21" s="14" t="str">
        <f>IF(C21*E21*F21*12=0,"",ROUNDDOWN(C21*E21*F21*1,0))</f>
        <v/>
      </c>
    </row>
    <row r="22" spans="2:10" ht="30" customHeight="1">
      <c r="B22" s="13" t="s">
        <v>42</v>
      </c>
      <c r="C22" s="14">
        <v>1200</v>
      </c>
      <c r="D22" s="15" t="s">
        <v>23</v>
      </c>
      <c r="E22" s="16"/>
      <c r="F22" s="17">
        <v>1</v>
      </c>
      <c r="G22" s="14" t="str">
        <f>IF(C22*E22*F22*12=0,"",ROUNDDOWN(C22*E22*F22*11,0))</f>
        <v/>
      </c>
    </row>
    <row r="23" spans="2:10" ht="30" customHeight="1">
      <c r="B23" s="13" t="s">
        <v>43</v>
      </c>
      <c r="C23" s="35">
        <f>J23-C13</f>
        <v>204264</v>
      </c>
      <c r="D23" s="15" t="s">
        <v>24</v>
      </c>
      <c r="E23" s="16"/>
      <c r="F23" s="18"/>
      <c r="G23" s="14" t="str">
        <f>IF(C23*E23=0,"",ROUNDDOWN(C23*E23,0))</f>
        <v/>
      </c>
      <c r="J23" s="2">
        <v>204264</v>
      </c>
    </row>
    <row r="24" spans="2:10" ht="30" customHeight="1">
      <c r="B24" s="13" t="s">
        <v>44</v>
      </c>
      <c r="C24" s="36">
        <f>J24-C14</f>
        <v>2429784</v>
      </c>
      <c r="D24" s="15" t="s">
        <v>24</v>
      </c>
      <c r="E24" s="32"/>
      <c r="F24" s="33"/>
      <c r="G24" s="14" t="str">
        <f t="shared" ref="G24:G28" si="1">IF(C24*E24=0,"",ROUNDDOWN(C24*E24,0))</f>
        <v/>
      </c>
      <c r="J24" s="2">
        <v>2429784</v>
      </c>
    </row>
    <row r="25" spans="2:10" ht="30" customHeight="1">
      <c r="B25" s="13" t="s">
        <v>45</v>
      </c>
      <c r="C25" s="14">
        <v>1200</v>
      </c>
      <c r="D25" s="15" t="s">
        <v>24</v>
      </c>
      <c r="E25" s="16"/>
      <c r="F25" s="18"/>
      <c r="G25" s="14" t="str">
        <f t="shared" si="1"/>
        <v/>
      </c>
    </row>
    <row r="26" spans="2:10" ht="30" customHeight="1">
      <c r="B26" s="13" t="s">
        <v>46</v>
      </c>
      <c r="C26" s="14">
        <v>0</v>
      </c>
      <c r="D26" s="15" t="s">
        <v>24</v>
      </c>
      <c r="E26" s="16"/>
      <c r="F26" s="18"/>
      <c r="G26" s="14" t="str">
        <f t="shared" si="1"/>
        <v/>
      </c>
    </row>
    <row r="27" spans="2:10" ht="30" customHeight="1">
      <c r="B27" s="13" t="s">
        <v>48</v>
      </c>
      <c r="C27" s="20">
        <v>0</v>
      </c>
      <c r="D27" s="15" t="s">
        <v>24</v>
      </c>
      <c r="E27" s="32"/>
      <c r="F27" s="33"/>
      <c r="G27" s="14" t="str">
        <f t="shared" si="1"/>
        <v/>
      </c>
    </row>
    <row r="28" spans="2:10" ht="30" customHeight="1">
      <c r="B28" s="13" t="s">
        <v>47</v>
      </c>
      <c r="C28" s="20">
        <v>0</v>
      </c>
      <c r="D28" s="15" t="s">
        <v>24</v>
      </c>
      <c r="E28" s="32"/>
      <c r="F28" s="33"/>
      <c r="G28" s="14" t="str">
        <f t="shared" si="1"/>
        <v/>
      </c>
    </row>
    <row r="29" spans="2:10" ht="30" customHeight="1" thickBot="1">
      <c r="B29" s="19" t="s">
        <v>25</v>
      </c>
      <c r="C29" s="20">
        <f>SUM(C23:C28)</f>
        <v>2635248</v>
      </c>
      <c r="D29" s="21" t="s">
        <v>24</v>
      </c>
      <c r="E29" s="22">
        <v>4.18</v>
      </c>
      <c r="F29" s="23"/>
      <c r="G29" s="20">
        <f>ROUNDDOWN(C29*E29,0)</f>
        <v>11015336</v>
      </c>
    </row>
    <row r="30" spans="2:10" ht="30" customHeight="1" thickBot="1">
      <c r="B30" s="24" t="s">
        <v>26</v>
      </c>
      <c r="C30" s="25"/>
      <c r="D30" s="25"/>
      <c r="E30" s="25"/>
      <c r="F30" s="25"/>
      <c r="G30" s="26">
        <f>SUM(G19:G29)</f>
        <v>11015336</v>
      </c>
    </row>
    <row r="31" spans="2:10" ht="8.25" customHeight="1"/>
    <row r="32" spans="2:10" ht="15.75" customHeight="1">
      <c r="B32" s="2" t="s">
        <v>27</v>
      </c>
    </row>
    <row r="33" spans="2:7" ht="16.5" customHeight="1">
      <c r="B33" s="47" t="s">
        <v>28</v>
      </c>
      <c r="C33" s="47"/>
      <c r="D33" s="47"/>
      <c r="E33" s="47"/>
      <c r="F33" s="47"/>
      <c r="G33" s="47"/>
    </row>
    <row r="34" spans="2:7" ht="16.5" customHeight="1">
      <c r="B34" s="2" t="s">
        <v>29</v>
      </c>
    </row>
    <row r="35" spans="2:7" ht="16.5" customHeight="1">
      <c r="B35" s="45" t="s">
        <v>30</v>
      </c>
      <c r="C35" s="45"/>
      <c r="D35" s="45"/>
      <c r="E35" s="45"/>
      <c r="F35" s="45"/>
      <c r="G35" s="45"/>
    </row>
    <row r="36" spans="2:7" ht="16.5" customHeight="1">
      <c r="B36" s="47" t="s">
        <v>51</v>
      </c>
      <c r="C36" s="47"/>
      <c r="D36" s="47"/>
      <c r="E36" s="47"/>
      <c r="F36" s="47"/>
      <c r="G36" s="47"/>
    </row>
    <row r="37" spans="2:7" ht="16.5" customHeight="1">
      <c r="B37" s="45" t="s">
        <v>55</v>
      </c>
      <c r="C37" s="45"/>
      <c r="D37" s="45"/>
      <c r="E37" s="45"/>
      <c r="F37" s="45"/>
      <c r="G37" s="45"/>
    </row>
    <row r="38" spans="2:7" ht="16.5" customHeight="1">
      <c r="B38" s="45"/>
      <c r="C38" s="45"/>
      <c r="D38" s="45"/>
      <c r="E38" s="45"/>
      <c r="F38" s="45"/>
      <c r="G38" s="45"/>
    </row>
    <row r="39" spans="2:7" ht="16.5" customHeight="1">
      <c r="B39" s="2" t="s">
        <v>61</v>
      </c>
    </row>
    <row r="40" spans="2:7">
      <c r="B40" s="47"/>
      <c r="C40" s="47"/>
      <c r="D40" s="47"/>
      <c r="E40" s="47"/>
      <c r="F40" s="47"/>
      <c r="G40" s="47"/>
    </row>
    <row r="41" spans="2:7">
      <c r="B41" s="47"/>
      <c r="C41" s="47"/>
      <c r="D41" s="47"/>
      <c r="E41" s="47"/>
      <c r="F41" s="47"/>
      <c r="G41" s="47"/>
    </row>
    <row r="43" spans="2:7">
      <c r="B43" s="47"/>
      <c r="C43" s="47"/>
      <c r="D43" s="47"/>
      <c r="E43" s="47"/>
      <c r="F43" s="47"/>
      <c r="G43" s="47"/>
    </row>
    <row r="44" spans="2:7">
      <c r="B44" s="47"/>
      <c r="C44" s="47"/>
      <c r="D44" s="47"/>
      <c r="E44" s="47"/>
      <c r="F44" s="47"/>
      <c r="G44" s="47"/>
    </row>
    <row r="45" spans="2:7">
      <c r="B45" s="46"/>
      <c r="C45" s="46"/>
      <c r="D45" s="46"/>
      <c r="E45" s="46"/>
      <c r="F45" s="46"/>
      <c r="G45" s="46"/>
    </row>
  </sheetData>
  <mergeCells count="11">
    <mergeCell ref="B37:G38"/>
    <mergeCell ref="B6:G6"/>
    <mergeCell ref="C9:E9"/>
    <mergeCell ref="B33:G33"/>
    <mergeCell ref="B35:G35"/>
    <mergeCell ref="B36:G36"/>
    <mergeCell ref="B45:G45"/>
    <mergeCell ref="B40:G40"/>
    <mergeCell ref="B41:G41"/>
    <mergeCell ref="B43:G43"/>
    <mergeCell ref="B44:G44"/>
  </mergeCells>
  <phoneticPr fontId="4"/>
  <printOptions horizontalCentered="1"/>
  <pageMargins left="0.78740157480314965" right="0.78740157480314965" top="0.78740157480314965" bottom="0.39370078740157483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01BA-1FD1-4CE9-A071-24744A07A6B4}">
  <dimension ref="A2:J41"/>
  <sheetViews>
    <sheetView view="pageBreakPreview" zoomScale="85" zoomScaleNormal="100" zoomScaleSheetLayoutView="85" workbookViewId="0">
      <selection activeCell="B28" sqref="B28:G28"/>
    </sheetView>
  </sheetViews>
  <sheetFormatPr defaultColWidth="9" defaultRowHeight="13.5"/>
  <cols>
    <col min="1" max="1" width="2.625" style="2" customWidth="1"/>
    <col min="2" max="2" width="32.625" style="2" customWidth="1"/>
    <col min="3" max="3" width="10.625" style="2" customWidth="1"/>
    <col min="4" max="4" width="7.625" style="2" customWidth="1"/>
    <col min="5" max="5" width="12.625" style="2" customWidth="1"/>
    <col min="6" max="6" width="6.625" style="2" customWidth="1"/>
    <col min="7" max="7" width="15.625" style="2" customWidth="1"/>
    <col min="8" max="8" width="2.625" style="2" customWidth="1"/>
    <col min="9" max="16384" width="9" style="2"/>
  </cols>
  <sheetData>
    <row r="2" spans="1:7">
      <c r="A2" s="37" t="s">
        <v>62</v>
      </c>
    </row>
    <row r="3" spans="1:7">
      <c r="G3" s="3"/>
    </row>
    <row r="6" spans="1:7" ht="24" customHeight="1">
      <c r="B6" s="44" t="s">
        <v>14</v>
      </c>
      <c r="C6" s="44"/>
      <c r="D6" s="44"/>
      <c r="E6" s="44"/>
      <c r="F6" s="44"/>
      <c r="G6" s="44"/>
    </row>
    <row r="8" spans="1:7" ht="23.25" customHeight="1" thickBot="1">
      <c r="B8" s="2" t="s">
        <v>57</v>
      </c>
    </row>
    <row r="9" spans="1:7" ht="24.75" customHeight="1" thickBot="1">
      <c r="B9" s="9" t="s">
        <v>15</v>
      </c>
      <c r="C9" s="48" t="str">
        <f>IFERROR(G23+G15,"")</f>
        <v/>
      </c>
      <c r="D9" s="48"/>
      <c r="E9" s="48"/>
      <c r="F9" s="10"/>
      <c r="G9" s="4"/>
    </row>
    <row r="10" spans="1:7" ht="12" customHeight="1"/>
    <row r="11" spans="1:7" ht="23.25" customHeight="1">
      <c r="B11" s="2" t="s">
        <v>37</v>
      </c>
    </row>
    <row r="12" spans="1:7" ht="18" customHeight="1">
      <c r="B12" s="11" t="s">
        <v>16</v>
      </c>
      <c r="C12" s="27" t="s">
        <v>17</v>
      </c>
      <c r="D12" s="11" t="s">
        <v>18</v>
      </c>
      <c r="E12" s="12" t="s">
        <v>19</v>
      </c>
      <c r="F12" s="12" t="s">
        <v>20</v>
      </c>
      <c r="G12" s="11" t="s">
        <v>21</v>
      </c>
    </row>
    <row r="13" spans="1:7" ht="30" customHeight="1">
      <c r="B13" s="13" t="s">
        <v>43</v>
      </c>
      <c r="C13" s="28"/>
      <c r="D13" s="15" t="s">
        <v>31</v>
      </c>
      <c r="E13" s="29"/>
      <c r="F13" s="30"/>
      <c r="G13" s="14" t="str">
        <f>IF(C13*E13=0,"",ROUNDDOWN(C13*E13,0))</f>
        <v/>
      </c>
    </row>
    <row r="14" spans="1:7" ht="30" customHeight="1" thickBot="1">
      <c r="B14" s="13" t="s">
        <v>44</v>
      </c>
      <c r="C14" s="28"/>
      <c r="D14" s="15" t="s">
        <v>24</v>
      </c>
      <c r="E14" s="29"/>
      <c r="F14" s="30"/>
      <c r="G14" s="14" t="str">
        <f>IF(C14*E14=0,"",ROUNDDOWN(C14*E14,0))</f>
        <v/>
      </c>
    </row>
    <row r="15" spans="1:7" ht="30" customHeight="1" thickBot="1">
      <c r="B15" s="24" t="s">
        <v>26</v>
      </c>
      <c r="C15" s="31" t="str">
        <f>IF(SUM(C13:C14)=0,"",SUM(C13:C14))</f>
        <v/>
      </c>
      <c r="D15" s="25"/>
      <c r="E15" s="25"/>
      <c r="F15" s="25"/>
      <c r="G15" s="26" t="str">
        <f>IF(SUM(G13:G14)=0,"",SUM(G13:G14))</f>
        <v/>
      </c>
    </row>
    <row r="16" spans="1:7" ht="12" customHeight="1"/>
    <row r="17" spans="2:10" ht="23.25" customHeight="1">
      <c r="B17" s="2" t="s">
        <v>38</v>
      </c>
    </row>
    <row r="18" spans="2:10" ht="18" customHeight="1">
      <c r="B18" s="11" t="s">
        <v>16</v>
      </c>
      <c r="C18" s="11" t="s">
        <v>17</v>
      </c>
      <c r="D18" s="11" t="s">
        <v>18</v>
      </c>
      <c r="E18" s="12" t="s">
        <v>19</v>
      </c>
      <c r="F18" s="12" t="s">
        <v>20</v>
      </c>
      <c r="G18" s="11" t="s">
        <v>21</v>
      </c>
    </row>
    <row r="19" spans="2:10" ht="30" customHeight="1">
      <c r="B19" s="13" t="s">
        <v>22</v>
      </c>
      <c r="C19" s="14">
        <v>307</v>
      </c>
      <c r="D19" s="15" t="s">
        <v>23</v>
      </c>
      <c r="E19" s="16"/>
      <c r="F19" s="17">
        <v>0.85</v>
      </c>
      <c r="G19" s="14" t="str">
        <f>IF(C19*E19*F19*12=0,"",ROUNDDOWN(C19*E19*F19*12,0))</f>
        <v/>
      </c>
    </row>
    <row r="20" spans="2:10" ht="30" customHeight="1">
      <c r="B20" s="13" t="s">
        <v>43</v>
      </c>
      <c r="C20" s="35">
        <f>J20-C13</f>
        <v>344287</v>
      </c>
      <c r="D20" s="15" t="s">
        <v>24</v>
      </c>
      <c r="E20" s="16"/>
      <c r="F20" s="18"/>
      <c r="G20" s="14" t="str">
        <f>IF(C20*E20=0,"",ROUNDDOWN(C20*E20,0))</f>
        <v/>
      </c>
      <c r="J20" s="40">
        <v>344287</v>
      </c>
    </row>
    <row r="21" spans="2:10" ht="30" customHeight="1">
      <c r="B21" s="13" t="s">
        <v>44</v>
      </c>
      <c r="C21" s="36">
        <f>J21-C14</f>
        <v>992598</v>
      </c>
      <c r="D21" s="15" t="s">
        <v>24</v>
      </c>
      <c r="E21" s="32"/>
      <c r="F21" s="33"/>
      <c r="G21" s="14" t="str">
        <f>IF(C21*E21=0,"",ROUNDDOWN(C21*E21,0))</f>
        <v/>
      </c>
      <c r="J21" s="40">
        <v>992598</v>
      </c>
    </row>
    <row r="22" spans="2:10" ht="30" customHeight="1" thickBot="1">
      <c r="B22" s="19" t="s">
        <v>25</v>
      </c>
      <c r="C22" s="20">
        <f>SUM(C20:C21)</f>
        <v>1336885</v>
      </c>
      <c r="D22" s="21" t="s">
        <v>24</v>
      </c>
      <c r="E22" s="22">
        <v>4.18</v>
      </c>
      <c r="F22" s="23"/>
      <c r="G22" s="20">
        <f>ROUNDDOWN(C22*E22,0)</f>
        <v>5588179</v>
      </c>
    </row>
    <row r="23" spans="2:10" ht="30" customHeight="1" thickBot="1">
      <c r="B23" s="24" t="s">
        <v>26</v>
      </c>
      <c r="C23" s="25"/>
      <c r="D23" s="25"/>
      <c r="E23" s="25"/>
      <c r="F23" s="25"/>
      <c r="G23" s="26">
        <f>SUM(G19:G22)</f>
        <v>5588179</v>
      </c>
    </row>
    <row r="24" spans="2:10" ht="8.25" customHeight="1"/>
    <row r="25" spans="2:10" ht="15.75" customHeight="1">
      <c r="B25" s="2" t="s">
        <v>27</v>
      </c>
    </row>
    <row r="26" spans="2:10" ht="16.5" customHeight="1">
      <c r="B26" s="47" t="s">
        <v>28</v>
      </c>
      <c r="C26" s="47"/>
      <c r="D26" s="47"/>
      <c r="E26" s="47"/>
      <c r="F26" s="47"/>
      <c r="G26" s="47"/>
    </row>
    <row r="27" spans="2:10" ht="16.5" customHeight="1">
      <c r="B27" s="2" t="s">
        <v>29</v>
      </c>
    </row>
    <row r="28" spans="2:10" ht="16.5" customHeight="1">
      <c r="B28" s="45" t="s">
        <v>30</v>
      </c>
      <c r="C28" s="45"/>
      <c r="D28" s="45"/>
      <c r="E28" s="45"/>
      <c r="F28" s="45"/>
      <c r="G28" s="45"/>
    </row>
    <row r="29" spans="2:10" ht="16.5" customHeight="1">
      <c r="B29" s="47" t="s">
        <v>51</v>
      </c>
      <c r="C29" s="47"/>
      <c r="D29" s="47"/>
      <c r="E29" s="47"/>
      <c r="F29" s="47"/>
      <c r="G29" s="47"/>
    </row>
    <row r="30" spans="2:10" ht="16.5" customHeight="1">
      <c r="B30" s="45" t="s">
        <v>56</v>
      </c>
      <c r="C30" s="45"/>
      <c r="D30" s="45"/>
      <c r="E30" s="45"/>
      <c r="F30" s="45"/>
      <c r="G30" s="45"/>
    </row>
    <row r="31" spans="2:10" ht="16.5" customHeight="1">
      <c r="B31" s="45"/>
      <c r="C31" s="45"/>
      <c r="D31" s="45"/>
      <c r="E31" s="45"/>
      <c r="F31" s="45"/>
      <c r="G31" s="45"/>
    </row>
    <row r="32" spans="2:10" ht="16.5" customHeight="1"/>
    <row r="33" spans="2:7" ht="16.5" customHeight="1"/>
    <row r="34" spans="2:7" ht="16.5" customHeight="1"/>
    <row r="35" spans="2:7" ht="16.5" customHeight="1"/>
    <row r="36" spans="2:7">
      <c r="B36" s="47"/>
      <c r="C36" s="47"/>
      <c r="D36" s="47"/>
      <c r="E36" s="47"/>
      <c r="F36" s="47"/>
      <c r="G36" s="47"/>
    </row>
    <row r="37" spans="2:7">
      <c r="B37" s="47"/>
      <c r="C37" s="47"/>
      <c r="D37" s="47"/>
      <c r="E37" s="47"/>
      <c r="F37" s="47"/>
      <c r="G37" s="47"/>
    </row>
    <row r="38" spans="2:7">
      <c r="B38" s="47"/>
      <c r="C38" s="47"/>
      <c r="D38" s="47"/>
      <c r="E38" s="47"/>
      <c r="F38" s="47"/>
      <c r="G38" s="47"/>
    </row>
    <row r="39" spans="2:7">
      <c r="B39" s="47"/>
      <c r="C39" s="47"/>
      <c r="D39" s="47"/>
      <c r="E39" s="47"/>
      <c r="F39" s="47"/>
      <c r="G39" s="47"/>
    </row>
    <row r="40" spans="2:7">
      <c r="B40" s="47"/>
      <c r="C40" s="47"/>
      <c r="D40" s="47"/>
      <c r="E40" s="47"/>
      <c r="F40" s="47"/>
      <c r="G40" s="47"/>
    </row>
    <row r="41" spans="2:7">
      <c r="B41" s="46"/>
      <c r="C41" s="46"/>
      <c r="D41" s="46"/>
      <c r="E41" s="46"/>
      <c r="F41" s="46"/>
      <c r="G41" s="46"/>
    </row>
  </sheetData>
  <mergeCells count="12">
    <mergeCell ref="B30:G31"/>
    <mergeCell ref="B6:G6"/>
    <mergeCell ref="C9:E9"/>
    <mergeCell ref="B26:G26"/>
    <mergeCell ref="B28:G28"/>
    <mergeCell ref="B29:G29"/>
    <mergeCell ref="B41:G41"/>
    <mergeCell ref="B36:G36"/>
    <mergeCell ref="B37:G37"/>
    <mergeCell ref="B38:G38"/>
    <mergeCell ref="B39:G39"/>
    <mergeCell ref="B40:G40"/>
  </mergeCells>
  <phoneticPr fontId="4"/>
  <printOptions horizontalCentered="1"/>
  <pageMargins left="0.78740157480314965" right="0.78740157480314965" top="0.78740157480314965" bottom="0.3937007874015748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提案見積書（合計）</vt:lpstr>
      <vt:lpstr>戸塚環境センター（様式7-2）</vt:lpstr>
      <vt:lpstr>朝日環境センター（様式7-3）</vt:lpstr>
      <vt:lpstr>鳩ヶ谷衛生センター（様式7-4）</vt:lpstr>
      <vt:lpstr>'戸塚環境センター（様式7-2）'!Print_Area</vt:lpstr>
      <vt:lpstr>'朝日環境センター（様式7-3）'!Print_Area</vt:lpstr>
      <vt:lpstr>'提案見積書（合計）'!Print_Area</vt:lpstr>
      <vt:lpstr>'鳩ヶ谷衛生センター（様式7-4）'!Print_Area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2026-04-06T10:56:39Z</cp:lastPrinted>
  <dcterms:created xsi:type="dcterms:W3CDTF">2015-06-05T18:19:34Z</dcterms:created>
  <dcterms:modified xsi:type="dcterms:W3CDTF">2026-04-13T02:16:22Z</dcterms:modified>
</cp:coreProperties>
</file>